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0" yWindow="-150" windowWidth="11820" windowHeight="10230" tabRatio="700" activeTab="3"/>
  </bookViews>
  <sheets>
    <sheet name="budynki" sheetId="1" r:id="rId1"/>
    <sheet name="elektronika" sheetId="2" r:id="rId2"/>
    <sheet name="auta" sheetId="5" r:id="rId3"/>
    <sheet name="środki trwałe" sheetId="7" r:id="rId4"/>
  </sheets>
  <definedNames>
    <definedName name="_xlnm.Print_Area" localSheetId="2">auta!$A$1:$R$27</definedName>
    <definedName name="_xlnm.Print_Area" localSheetId="0">budynki!$A$1:$L$65</definedName>
    <definedName name="_xlnm.Print_Area" localSheetId="1">elektronika!$A$1:$D$48</definedName>
    <definedName name="_xlnm.Print_Area" localSheetId="3">'środki trwałe'!$A$1:$D$32</definedName>
  </definedNames>
  <calcPr calcId="152511"/>
</workbook>
</file>

<file path=xl/calcChain.xml><?xml version="1.0" encoding="utf-8"?>
<calcChain xmlns="http://schemas.openxmlformats.org/spreadsheetml/2006/main">
  <c r="D69" i="2" l="1"/>
  <c r="G43" i="1" l="1"/>
  <c r="D9" i="7" l="1"/>
  <c r="C9" i="7"/>
  <c r="D44" i="2"/>
  <c r="D81" i="2"/>
  <c r="C7" i="7"/>
  <c r="F49" i="1"/>
  <c r="G64" i="1"/>
  <c r="D33" i="2"/>
  <c r="D59" i="2"/>
  <c r="C8" i="7"/>
  <c r="G42" i="1"/>
  <c r="G32" i="1"/>
  <c r="G29" i="1"/>
  <c r="G28" i="1"/>
  <c r="G27" i="1"/>
  <c r="G26" i="1"/>
  <c r="G25" i="1"/>
  <c r="G24" i="1"/>
  <c r="G23" i="1"/>
  <c r="G22" i="1"/>
  <c r="D14" i="2" l="1"/>
  <c r="D13" i="2"/>
  <c r="D11" i="2"/>
  <c r="D10" i="2"/>
  <c r="D8" i="2"/>
  <c r="D7" i="2"/>
  <c r="E18" i="1"/>
  <c r="F18" i="1" s="1"/>
  <c r="D22" i="2" l="1"/>
  <c r="D90" i="2" l="1"/>
  <c r="D75" i="2" l="1"/>
  <c r="G58" i="1" l="1"/>
  <c r="G55" i="1" l="1"/>
  <c r="G56" i="1"/>
  <c r="G57" i="1"/>
  <c r="G54" i="1"/>
  <c r="D25" i="2" l="1"/>
  <c r="D72" i="2"/>
</calcChain>
</file>

<file path=xl/sharedStrings.xml><?xml version="1.0" encoding="utf-8"?>
<sst xmlns="http://schemas.openxmlformats.org/spreadsheetml/2006/main" count="493" uniqueCount="311">
  <si>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</si>
  <si>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</si>
  <si>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</si>
  <si>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</si>
  <si>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</si>
  <si>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</si>
  <si>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</si>
  <si>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</si>
  <si>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</si>
  <si>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</si>
  <si>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</si>
  <si>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</si>
  <si>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</si>
  <si>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</si>
  <si>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</si>
  <si>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</si>
  <si>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</si>
  <si>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</si>
  <si>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</si>
  <si>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</si>
  <si>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</si>
  <si>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</si>
  <si>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</si>
  <si>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</si>
  <si>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Okres ubezpieczenia OC i NW 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</si>
  <si>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</si>
  <si>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</si>
  <si>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</si>
  <si>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</si>
  <si>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</si>
  <si>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</si>
  <si>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</si>
  <si>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</si>
  <si>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</si>
  <si>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</si>
  <si>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</si>
  <si>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</si>
  <si>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</si>
  <si>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</si>
  <si>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Przebieg</t>
  </si>
  <si>
    <t>brak</t>
  </si>
  <si>
    <t>Aktualny przegląd</t>
  </si>
  <si>
    <t>Wartość pojazdu</t>
  </si>
  <si>
    <t>2.</t>
  </si>
  <si>
    <t>3.</t>
  </si>
  <si>
    <t>4.</t>
  </si>
  <si>
    <t>5.</t>
  </si>
  <si>
    <t>Mienie wykazane przez UG</t>
  </si>
  <si>
    <t>Urząd Miejski</t>
  </si>
  <si>
    <t>1. Urząd Miejski</t>
  </si>
  <si>
    <t>Budynek kuchni-stołówka</t>
  </si>
  <si>
    <t>Budynek gospodarczy</t>
  </si>
  <si>
    <t>Budynek OSP</t>
  </si>
  <si>
    <t>Budynek OSP - nowy</t>
  </si>
  <si>
    <t>Budynek garażowy</t>
  </si>
  <si>
    <t>Budynek magazynowy</t>
  </si>
  <si>
    <t>Budynek strażnicy</t>
  </si>
  <si>
    <t>Budynek biurowy</t>
  </si>
  <si>
    <t>Komisariat Policji</t>
  </si>
  <si>
    <t>Liczba pracowników: 25</t>
  </si>
  <si>
    <t>ul. Żurawska 1, 68-208 Łęknica</t>
  </si>
  <si>
    <t>ul. Hutnicza, 68-208 Łęknica</t>
  </si>
  <si>
    <t>ul. Dworcowa, 68-208 Łęknica</t>
  </si>
  <si>
    <t>ul. XX-lecia, 68-208 Łęknica</t>
  </si>
  <si>
    <t>dozór pracowniczy przez część doby</t>
  </si>
  <si>
    <t>Drukarka</t>
  </si>
  <si>
    <t>Drukarka fiskalna szt. 3</t>
  </si>
  <si>
    <t>Komputer</t>
  </si>
  <si>
    <t>Drukarka HP LJszt. 2</t>
  </si>
  <si>
    <t>Miejski Zakład Komunalny w Łęknicy</t>
  </si>
  <si>
    <t>2. Miejski Zakład Komunalny w Łęknicy</t>
  </si>
  <si>
    <t>Budynek PKP</t>
  </si>
  <si>
    <t>Oczyszczalnia ścieków- budynek obsługi</t>
  </si>
  <si>
    <t>Oczyszczalania ścieków- budynek dmuchaw</t>
  </si>
  <si>
    <t>Oczyszczalnia ścieków- Hala krat</t>
  </si>
  <si>
    <t>Oczyszczalnia ścieków- przepompownia ścieków</t>
  </si>
  <si>
    <t>Wodociągi- bud. Technologiczno-socjalno-biurowy</t>
  </si>
  <si>
    <t>Wodociągi- zbiornik czystej wody</t>
  </si>
  <si>
    <t>Wodociągi- zbiornik reakcji</t>
  </si>
  <si>
    <t>Budynek mieszkalny</t>
  </si>
  <si>
    <t>Budynek z lokalem użytkowyn</t>
  </si>
  <si>
    <t>Budynek Domu Pogrzebowego</t>
  </si>
  <si>
    <t>Wodociągi- budynek napowietrzania</t>
  </si>
  <si>
    <t>ul. Wolności, 68-208 Łęknica</t>
  </si>
  <si>
    <t>ul. XX- lecia, 68-208 Łęknica</t>
  </si>
  <si>
    <t>ul. Wojska Polskiego 11, 68-208 Łęknica</t>
  </si>
  <si>
    <t>ul. Hutnicza 4, 68-208 Łęknica</t>
  </si>
  <si>
    <t>ul. Fabryczna 5A, 68-208 Łęknica</t>
  </si>
  <si>
    <t>ul. Dworcowa 13, 68-208 Łęknica</t>
  </si>
  <si>
    <t>ul. Dworcowa 13A, 68-208 Łęknica</t>
  </si>
  <si>
    <t>ul. Dworcowa 15, 68-208 Łęknica</t>
  </si>
  <si>
    <t>ul. Polna 10, 68-208 Łęknica</t>
  </si>
  <si>
    <t>ul. Polna 12, 68-208 Łęknica</t>
  </si>
  <si>
    <t>ul. Polna 16, 68-208 Łęknica</t>
  </si>
  <si>
    <t>do 1950</t>
  </si>
  <si>
    <t>SAM</t>
  </si>
  <si>
    <t>ZETOR</t>
  </si>
  <si>
    <t>NIEWIADÓW</t>
  </si>
  <si>
    <t>STAR</t>
  </si>
  <si>
    <t>VOLVO</t>
  </si>
  <si>
    <t>VW</t>
  </si>
  <si>
    <t>POM-ZŁOCIENIEC</t>
  </si>
  <si>
    <t>T169</t>
  </si>
  <si>
    <t>PW1</t>
  </si>
  <si>
    <t>N-1000CH</t>
  </si>
  <si>
    <t>FL618</t>
  </si>
  <si>
    <t>BL71</t>
  </si>
  <si>
    <t>D40</t>
  </si>
  <si>
    <t>930029</t>
  </si>
  <si>
    <t>SWN100001200000452</t>
  </si>
  <si>
    <t>A11420107780</t>
  </si>
  <si>
    <t>YV2E4C6A2YB235341</t>
  </si>
  <si>
    <t>VCE0BL71C00017346</t>
  </si>
  <si>
    <t>4741</t>
  </si>
  <si>
    <t>FZA R567</t>
  </si>
  <si>
    <t>FZA V343</t>
  </si>
  <si>
    <t>FZA V344</t>
  </si>
  <si>
    <t>FZA R359</t>
  </si>
  <si>
    <t>ZEX 5193</t>
  </si>
  <si>
    <t>ZEZ 5140</t>
  </si>
  <si>
    <t>FZA R527</t>
  </si>
  <si>
    <t>FZA N679</t>
  </si>
  <si>
    <t>FZA 10H5</t>
  </si>
  <si>
    <t>ZEX 5197</t>
  </si>
  <si>
    <t>CIĄGNIK ROLNICZY</t>
  </si>
  <si>
    <t>26.01.1994</t>
  </si>
  <si>
    <t>10.01.1994</t>
  </si>
  <si>
    <t>10.02.1994</t>
  </si>
  <si>
    <t>25.04.1994</t>
  </si>
  <si>
    <t>23.12.1994</t>
  </si>
  <si>
    <t>14.01.1994</t>
  </si>
  <si>
    <t>31.05.2008</t>
  </si>
  <si>
    <t>15.12.1999</t>
  </si>
  <si>
    <t>14.02.1997</t>
  </si>
  <si>
    <t>Miejski Zakład Komunalny
w Łęknicy</t>
  </si>
  <si>
    <t>21.10.1999</t>
  </si>
  <si>
    <t>WV2ZZZ70ZYX059326</t>
  </si>
  <si>
    <t>Ośrodek Kultury Sportu i Rekreacji</t>
  </si>
  <si>
    <t>3. Ośrodek Kultury Sportu i Rekreacji</t>
  </si>
  <si>
    <t>Liczba pracowników: 20</t>
  </si>
  <si>
    <t>Budynek Belweder</t>
  </si>
  <si>
    <t>Garaż I</t>
  </si>
  <si>
    <t>Garaż II</t>
  </si>
  <si>
    <t>alarm, kamery</t>
  </si>
  <si>
    <t>ul. Wojska Polskiego 2</t>
  </si>
  <si>
    <t>Konstrukcja murowana, pokrycie dachowe- papa</t>
  </si>
  <si>
    <t>Konstrukcja murowana, pokrycie dachowe- dachówka</t>
  </si>
  <si>
    <t xml:space="preserve">Drukarka </t>
  </si>
  <si>
    <t>Sprzęt nagłaśniający</t>
  </si>
  <si>
    <t>Zestaw monitorujący (monitoring)</t>
  </si>
  <si>
    <t>Ośrodek Pomocy Społecznej</t>
  </si>
  <si>
    <t>4. Ośrodek Pomocy Społecznej</t>
  </si>
  <si>
    <t>Liczba pracowników: 9</t>
  </si>
  <si>
    <t>Pomieszczenia w UM</t>
  </si>
  <si>
    <t>Projektor</t>
  </si>
  <si>
    <t>Notebook</t>
  </si>
  <si>
    <t>Zespół Szkół Publicznych w Łęknicy</t>
  </si>
  <si>
    <t>5. Zespół Szkół Publicznych w Łęknicy</t>
  </si>
  <si>
    <t>Liczba pracowników: 74</t>
  </si>
  <si>
    <t>Budynek socjalny- boisko</t>
  </si>
  <si>
    <t>Budynek przedszkole</t>
  </si>
  <si>
    <t>Boisko wielofunkcyjne</t>
  </si>
  <si>
    <t>Budynek szkoły- SP</t>
  </si>
  <si>
    <t>Budynek szkoły- Gim.</t>
  </si>
  <si>
    <t>gaśnice GP-6- 1 szt.</t>
  </si>
  <si>
    <t>alarm, gaśnice GP-2- 3 szt., GP-6- 6 szt.</t>
  </si>
  <si>
    <t>Konstrukcja murowana, pokrycie dachowe - papa</t>
  </si>
  <si>
    <t>Konstrukcja murowana, pokrycie dachowe - dachówka</t>
  </si>
  <si>
    <t>ul. Kościuszki, 68-208 Łęknica</t>
  </si>
  <si>
    <t>Sala gimnastyczna</t>
  </si>
  <si>
    <t>monitoring i alarm, gaśnice GP-6- 2 szt., hydrant DN52- szt. 2</t>
  </si>
  <si>
    <t>monitoring i alarm, gaśnice GP-6- 6 szt., GP-12- 1 sz., hydranty DN25- szt. 4</t>
  </si>
  <si>
    <t>monitoring i alarm, gaśnice GP-6- 5 szt., GP-12- 1 sz., hydranty DN25- szt. 4</t>
  </si>
  <si>
    <t>Kserokopiarki</t>
  </si>
  <si>
    <t>Tablica interaktywna</t>
  </si>
  <si>
    <t>Aarat</t>
  </si>
  <si>
    <t>Laptop</t>
  </si>
  <si>
    <t>Laptopy szt. 10</t>
  </si>
  <si>
    <t>Laptopy szt. 2</t>
  </si>
  <si>
    <t>Lokal mieszkalny</t>
  </si>
  <si>
    <t>Plac Zabaw</t>
  </si>
  <si>
    <t>046276</t>
  </si>
  <si>
    <t>024786</t>
  </si>
  <si>
    <t>016</t>
  </si>
  <si>
    <t>001</t>
  </si>
  <si>
    <t>hydrant, 2 zamki</t>
  </si>
  <si>
    <t>całodobowy dozór pracownika, hydrant</t>
  </si>
  <si>
    <t>ul. Wiejska 4a, 68-208 Łęknica</t>
  </si>
  <si>
    <t>ul. Dworcowa 22, 68-208 Łęknica</t>
  </si>
  <si>
    <t>Plac Pokoju 1, 68-208 Łęknica</t>
  </si>
  <si>
    <t>Oczyszczalnia ścieków- budynek prasy</t>
  </si>
  <si>
    <t xml:space="preserve">Wartość początkowa (księgowa brutto)             </t>
  </si>
  <si>
    <t>ul. Wojska Polskiego 19, 68-208 Łęknica</t>
  </si>
  <si>
    <t>Pawilon handlowy</t>
  </si>
  <si>
    <t>Serwer Fujitsu</t>
  </si>
  <si>
    <t>Komputer przenośny Fujitsu</t>
  </si>
  <si>
    <t>Urządzenie zabezpieczające Cisco</t>
  </si>
  <si>
    <t>Zestaw komputerowy szt. 10</t>
  </si>
  <si>
    <t>Zasilacz awaryjny 650VA</t>
  </si>
  <si>
    <t>Zasilacz awaryjny 3000VA szt. 2</t>
  </si>
  <si>
    <t>Skaner Fujitsu szt. 5</t>
  </si>
  <si>
    <t>tak</t>
  </si>
  <si>
    <t>Budynek DUK</t>
  </si>
  <si>
    <t>Gaśnica, 2 zamki</t>
  </si>
  <si>
    <t>Gaśnice, 2 zamki</t>
  </si>
  <si>
    <t>Hydrant, 2 zamki, alarm</t>
  </si>
  <si>
    <t>ul. H. Sawickiej 1, 68-208 Łęknica</t>
  </si>
  <si>
    <t>Budynek murowany,</t>
  </si>
  <si>
    <t xml:space="preserve">Budynek murowany, wymiana pokrycia dachowego i okien </t>
  </si>
  <si>
    <t>Budynek murowany, wymiana instalacji elektrycznej i okien</t>
  </si>
  <si>
    <t>Budynek murowany, wymiana pokrycia dachowego, okien i drzwi</t>
  </si>
  <si>
    <t>Budynek murowany, wymiana okien</t>
  </si>
  <si>
    <t>MERCEDES</t>
  </si>
  <si>
    <t>WDB6023621P259926</t>
  </si>
  <si>
    <t>FZA 85C3</t>
  </si>
  <si>
    <t>SPECJALNY POŻARNICZY</t>
  </si>
  <si>
    <t>23.02.1993</t>
  </si>
  <si>
    <t>FSC-STARACHOWICE</t>
  </si>
  <si>
    <t>STAR 266</t>
  </si>
  <si>
    <t>6116508</t>
  </si>
  <si>
    <t>ZGB 340H</t>
  </si>
  <si>
    <t>11.09.1986</t>
  </si>
  <si>
    <t>LAK 1113 B</t>
  </si>
  <si>
    <t>35811714265846</t>
  </si>
  <si>
    <t>FZA 46GA</t>
  </si>
  <si>
    <t>23.12.1976</t>
  </si>
  <si>
    <t>POJAZDY NALEŻĄCE DO ZWIĄZKU OCHOTNICZNEJ STRAŻY POŻARNEJ</t>
  </si>
  <si>
    <t>PRZYCZEPA RODZAJ SPECJALIZOWANY</t>
  </si>
  <si>
    <t>70/93</t>
  </si>
  <si>
    <t xml:space="preserve"> PA 35</t>
  </si>
  <si>
    <t>WUKO</t>
  </si>
  <si>
    <t>PRZYCZEPA ROLNICZA SPECJALNA ASENIZACYJNA</t>
  </si>
  <si>
    <t>PRZYCZEPA RODZAJ UNIWERSALNY</t>
  </si>
  <si>
    <t>PRZYCZEPA SPECJALNA</t>
  </si>
  <si>
    <t>T - 040</t>
  </si>
  <si>
    <t>SPECJALNY CIĘŻAROWY ASENIZACYJNY</t>
  </si>
  <si>
    <t>3/6300</t>
  </si>
  <si>
    <t>SAMOCHÓD CIĘŻAROWY WYWÓZ ŚMIECI</t>
  </si>
  <si>
    <t>2/6690</t>
  </si>
  <si>
    <t>T4</t>
  </si>
  <si>
    <t>OSOBOWY</t>
  </si>
  <si>
    <t>PRZYCZEPA CIĘŻAROWA</t>
  </si>
  <si>
    <t>Wartość rzeczywista</t>
  </si>
  <si>
    <t>KOPARKO-ŁADOWARKA</t>
  </si>
  <si>
    <t>drukarka</t>
  </si>
  <si>
    <t>Szalet miejski</t>
  </si>
  <si>
    <t>ul. Wybrzezna 68-208 Łęknica</t>
  </si>
  <si>
    <t>laptop</t>
  </si>
  <si>
    <t>Wiata ogrodowa</t>
  </si>
  <si>
    <t>ul. Kościuszki 1, 68-208 Łęknica</t>
  </si>
  <si>
    <t>Boisko do piłki nożnej</t>
  </si>
  <si>
    <t>Pracownia komuterowa 25 kpl</t>
  </si>
  <si>
    <t>Laptop 2 szt.</t>
  </si>
  <si>
    <t>ul. Wojska Polskiego 3</t>
  </si>
  <si>
    <t>Zestaw komputerowy - 4 szt.</t>
  </si>
  <si>
    <t xml:space="preserve">Zestaw komputerowy </t>
  </si>
  <si>
    <t>Interfejs Audiobox</t>
  </si>
  <si>
    <t>komputer</t>
  </si>
  <si>
    <t>urządzenie wielofunkcyjne</t>
  </si>
  <si>
    <t>laptop dell+zestaw rsa biofeedback</t>
  </si>
  <si>
    <t>Sposób obliczenia wartości odtworzeniowej = budynki administracyjne, budynki szkolne, hale sportowe - 3 487,00 zł/m2, budynki mieszkalne - 2 790,00 zł /m2, świetlice, remizy OSP - 2092,00 zł/m2, budynki gospodarcze - 1 395,00 zł/m2</t>
  </si>
  <si>
    <t>Drukarka HP 1320n</t>
  </si>
  <si>
    <t xml:space="preserve"> 15.04.2017
15.04.2018
15.04.2020 </t>
  </si>
  <si>
    <t xml:space="preserve"> 14.04.2018
 14.04.2019
 14.04.2021 </t>
  </si>
  <si>
    <t xml:space="preserve"> 27.08.2017
27.08.2018
27.08.2020 </t>
  </si>
  <si>
    <t xml:space="preserve"> 26.08.2018
26.08.2019
26.08.2021 </t>
  </si>
  <si>
    <t xml:space="preserve"> 27.12.2017
27.12.2018
27.12.2020 </t>
  </si>
  <si>
    <t xml:space="preserve"> 26.12.2018
26.12.2019
26.12.2021 </t>
  </si>
  <si>
    <t xml:space="preserve"> 12.11.2017
12.11.2018
12.11.2019 </t>
  </si>
  <si>
    <t xml:space="preserve">11.11.2018
11.11.2019
11.11.2020 </t>
  </si>
  <si>
    <t>ZNH 196210</t>
  </si>
  <si>
    <t xml:space="preserve"> 16.12.2017
16.12.2018
16.12.2019 </t>
  </si>
  <si>
    <t xml:space="preserve"> 15.12.2018
15.12.2019
15.12.2020 </t>
  </si>
  <si>
    <t xml:space="preserve"> 20.02.2018
20.02.2019
20.02.2020</t>
  </si>
  <si>
    <t xml:space="preserve"> 19.02.2019
19.02.2020
19.02.2021 </t>
  </si>
  <si>
    <t>MAJOR/80</t>
  </si>
  <si>
    <t>00A3K4P31TT04413</t>
  </si>
  <si>
    <t>FZA1CH2</t>
  </si>
  <si>
    <t>28.04.2016</t>
  </si>
  <si>
    <t>PEUGEOT</t>
  </si>
  <si>
    <t>BOXER</t>
  </si>
  <si>
    <t>VF3233H4215872563</t>
  </si>
  <si>
    <t>FZA27811</t>
  </si>
  <si>
    <t>SAM.CIĘŻAROWY</t>
  </si>
  <si>
    <t>7/1145</t>
  </si>
  <si>
    <t>GOMAR</t>
  </si>
  <si>
    <t>GPJ/104/1</t>
  </si>
  <si>
    <t>SU9GPJ104G0GR3005</t>
  </si>
  <si>
    <t>FZA17824</t>
  </si>
  <si>
    <t>06.05.2016</t>
  </si>
  <si>
    <t>Komputer DesKtop t-Kom</t>
  </si>
  <si>
    <t>głośniki i kolumny</t>
  </si>
  <si>
    <t>kolumny studyjne</t>
  </si>
  <si>
    <t>tablica interaktywna</t>
  </si>
  <si>
    <t>telewizor lg</t>
  </si>
  <si>
    <t>notebook</t>
  </si>
  <si>
    <t>projektor</t>
  </si>
  <si>
    <t>monitor</t>
  </si>
  <si>
    <t>drukark</t>
  </si>
  <si>
    <t>kserokopiarka</t>
  </si>
  <si>
    <t>29.04.201729.04.201829.04.2019</t>
  </si>
  <si>
    <t>28.04.2018
28.04.2019
28.04.2020</t>
  </si>
  <si>
    <t>18.11.2017
18.11.2018
18.11.2019</t>
  </si>
  <si>
    <t>17.11.2018
17.11.2019
17.11.2020</t>
  </si>
  <si>
    <t>12.05.2017
12.05.2018
12.05.2019</t>
  </si>
  <si>
    <t>11.05.2018
11.05.2019
11.05.2020</t>
  </si>
  <si>
    <t xml:space="preserve"> 28.10.2017
28.10.2018
28.10.2019 </t>
  </si>
  <si>
    <t xml:space="preserve"> 27.10.2018
27.10.2019
27.10.2020 </t>
  </si>
  <si>
    <t xml:space="preserve"> 01.01.2018
01.01.2019
01.01.2020 </t>
  </si>
  <si>
    <t xml:space="preserve"> 31.12.2018
31.12.2019
31.12.2020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</si>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</sst>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&quot;.&quot;mm&quot;.&quot;yyyy"/>
    <numFmt numFmtId="167" formatCode="[$-415]General"/>
    <numFmt numFmtId="168" formatCode="&quot; &quot;#,##0.00&quot; zł &quot;;&quot;-&quot;#,##0.00&quot; zł &quot;;&quot; -&quot;#&quot; zł &quot;;&quot; &quot;@&quot; &quot;"/>
    <numFmt numFmtId="169" formatCode="[$-415]#,##0.00"/>
    <numFmt numFmtId="170" formatCode="#,##0.00&quot; zł&quot;"/>
    <numFmt numFmtId="171" formatCode="_-* #,##0.00\ [$zł-415]_-;\-* #,##0.00\ [$zł-415]_-;_-* &quot;-&quot;??\ [$zł-415]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u/>
      <sz val="11"/>
      <name val="Verdana"/>
      <family val="2"/>
      <charset val="238"/>
    </font>
    <font>
      <i/>
      <sz val="11"/>
      <color indexed="9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Verdana"/>
      <family val="2"/>
      <charset val="238"/>
    </font>
    <font>
      <i/>
      <sz val="11"/>
      <color theme="0"/>
      <name val="Verdana"/>
      <family val="2"/>
      <charset val="238"/>
    </font>
    <font>
      <sz val="16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Verdana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1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11"/>
      <color rgb="FFFFFFFF"/>
      <name val="Verdana"/>
      <family val="2"/>
      <charset val="238"/>
    </font>
    <font>
      <i/>
      <sz val="11"/>
      <color rgb="FFFFFFFF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31" fillId="0" borderId="0"/>
  </cellStyleXfs>
  <cellXfs count="23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9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44" fontId="10" fillId="6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4" fontId="12" fillId="0" borderId="0" xfId="0" applyNumberFormat="1" applyFont="1" applyFill="1" applyAlignment="1">
      <alignment horizontal="right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right" vertical="center" wrapText="1"/>
    </xf>
    <xf numFmtId="44" fontId="18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44" fontId="21" fillId="5" borderId="1" xfId="0" applyNumberFormat="1" applyFont="1" applyFill="1" applyBorder="1" applyAlignment="1">
      <alignment vertical="center"/>
    </xf>
    <xf numFmtId="0" fontId="21" fillId="5" borderId="1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4" fontId="18" fillId="4" borderId="1" xfId="0" applyNumberFormat="1" applyFont="1" applyFill="1" applyBorder="1" applyAlignment="1">
      <alignment horizontal="right" vertical="center" wrapText="1"/>
    </xf>
    <xf numFmtId="0" fontId="25" fillId="4" borderId="1" xfId="0" applyNumberFormat="1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textRotation="180"/>
    </xf>
    <xf numFmtId="0" fontId="27" fillId="5" borderId="0" xfId="0" applyFont="1" applyFill="1" applyAlignment="1">
      <alignment horizontal="right" vertical="center" textRotation="180"/>
    </xf>
    <xf numFmtId="0" fontId="27" fillId="5" borderId="13" xfId="0" applyFont="1" applyFill="1" applyBorder="1" applyAlignment="1">
      <alignment horizontal="center" textRotation="180"/>
    </xf>
    <xf numFmtId="0" fontId="2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13" xfId="0" applyFont="1" applyBorder="1" applyAlignment="1">
      <alignment textRotation="180"/>
    </xf>
    <xf numFmtId="0" fontId="27" fillId="0" borderId="0" xfId="0" applyFont="1" applyAlignment="1">
      <alignment vertical="center" textRotation="180"/>
    </xf>
    <xf numFmtId="0" fontId="12" fillId="5" borderId="0" xfId="0" applyFont="1" applyFill="1" applyAlignment="1">
      <alignment horizontal="right" vertical="center" textRotation="180"/>
    </xf>
    <xf numFmtId="0" fontId="30" fillId="0" borderId="1" xfId="0" applyFont="1" applyBorder="1" applyAlignment="1">
      <alignment vertical="center"/>
    </xf>
    <xf numFmtId="44" fontId="21" fillId="0" borderId="1" xfId="0" applyNumberFormat="1" applyFont="1" applyBorder="1" applyAlignment="1">
      <alignment vertical="center"/>
    </xf>
    <xf numFmtId="44" fontId="21" fillId="0" borderId="1" xfId="2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44" fontId="21" fillId="0" borderId="3" xfId="0" applyNumberFormat="1" applyFont="1" applyBorder="1" applyAlignment="1">
      <alignment vertical="center"/>
    </xf>
    <xf numFmtId="44" fontId="21" fillId="0" borderId="3" xfId="2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4" fontId="21" fillId="0" borderId="1" xfId="2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44" fontId="21" fillId="0" borderId="1" xfId="0" applyNumberFormat="1" applyFont="1" applyFill="1" applyBorder="1" applyAlignment="1">
      <alignment vertical="center"/>
    </xf>
    <xf numFmtId="167" fontId="0" fillId="7" borderId="10" xfId="3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0" fontId="21" fillId="0" borderId="1" xfId="2" applyNumberFormat="1" applyFont="1" applyBorder="1" applyAlignment="1">
      <alignment vertical="center"/>
    </xf>
    <xf numFmtId="43" fontId="1" fillId="0" borderId="3" xfId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0" fontId="12" fillId="8" borderId="0" xfId="0" applyFont="1" applyFill="1" applyAlignment="1">
      <alignment horizontal="right" vertical="center" textRotation="180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1" fillId="8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164" fontId="3" fillId="0" borderId="0" xfId="0" applyNumberFormat="1" applyFont="1"/>
    <xf numFmtId="8" fontId="21" fillId="0" borderId="3" xfId="0" applyNumberFormat="1" applyFont="1" applyFill="1" applyBorder="1" applyAlignment="1">
      <alignment vertical="center"/>
    </xf>
    <xf numFmtId="8" fontId="21" fillId="0" borderId="1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67" fontId="33" fillId="0" borderId="10" xfId="3" applyFont="1" applyFill="1" applyBorder="1" applyAlignment="1">
      <alignment horizontal="center" vertical="center" wrapText="1"/>
    </xf>
    <xf numFmtId="167" fontId="33" fillId="0" borderId="10" xfId="3" applyFont="1" applyFill="1" applyBorder="1" applyAlignment="1">
      <alignment horizontal="left" vertical="center" wrapText="1"/>
    </xf>
    <xf numFmtId="167" fontId="33" fillId="0" borderId="10" xfId="3" applyFont="1" applyBorder="1" applyAlignment="1">
      <alignment horizontal="center" vertical="center" wrapText="1"/>
    </xf>
    <xf numFmtId="169" fontId="33" fillId="0" borderId="10" xfId="3" applyNumberFormat="1" applyFont="1" applyBorder="1" applyAlignment="1">
      <alignment horizontal="right" vertical="center" wrapText="1"/>
    </xf>
    <xf numFmtId="167" fontId="35" fillId="7" borderId="19" xfId="3" applyFont="1" applyFill="1" applyBorder="1" applyAlignment="1">
      <alignment horizontal="center" textRotation="180"/>
    </xf>
    <xf numFmtId="167" fontId="36" fillId="0" borderId="17" xfId="3" applyFont="1" applyBorder="1" applyAlignment="1">
      <alignment horizontal="center" vertical="center"/>
    </xf>
    <xf numFmtId="167" fontId="37" fillId="0" borderId="20" xfId="3" applyFont="1" applyFill="1" applyBorder="1" applyAlignment="1">
      <alignment horizontal="center" vertical="center"/>
    </xf>
    <xf numFmtId="167" fontId="37" fillId="0" borderId="10" xfId="3" applyFont="1" applyFill="1" applyBorder="1" applyAlignment="1">
      <alignment vertical="center"/>
    </xf>
    <xf numFmtId="167" fontId="36" fillId="0" borderId="10" xfId="3" applyFont="1" applyFill="1" applyBorder="1" applyAlignment="1">
      <alignment horizontal="right" vertical="center" wrapText="1"/>
    </xf>
    <xf numFmtId="167" fontId="36" fillId="0" borderId="0" xfId="3" applyFont="1" applyAlignment="1">
      <alignment horizontal="left" vertical="center"/>
    </xf>
    <xf numFmtId="167" fontId="38" fillId="0" borderId="0" xfId="3" applyFont="1" applyAlignment="1">
      <alignment vertical="center"/>
    </xf>
    <xf numFmtId="167" fontId="38" fillId="7" borderId="0" xfId="3" applyFont="1" applyFill="1" applyAlignment="1">
      <alignment vertical="center"/>
    </xf>
    <xf numFmtId="167" fontId="35" fillId="0" borderId="0" xfId="3" applyFont="1" applyAlignment="1">
      <alignment horizontal="right" vertical="center" textRotation="180"/>
    </xf>
    <xf numFmtId="167" fontId="0" fillId="0" borderId="10" xfId="3" applyFont="1" applyBorder="1" applyAlignment="1">
      <alignment horizontal="center" vertical="center"/>
    </xf>
    <xf numFmtId="167" fontId="39" fillId="0" borderId="10" xfId="3" applyFont="1" applyBorder="1" applyAlignment="1">
      <alignment vertical="center" wrapText="1"/>
    </xf>
    <xf numFmtId="167" fontId="0" fillId="0" borderId="10" xfId="3" applyFont="1" applyBorder="1" applyAlignment="1">
      <alignment horizontal="center" vertical="center" wrapText="1"/>
    </xf>
    <xf numFmtId="170" fontId="0" fillId="0" borderId="10" xfId="3" applyNumberFormat="1" applyFont="1" applyBorder="1" applyAlignment="1">
      <alignment horizontal="right" vertical="center" wrapText="1"/>
    </xf>
    <xf numFmtId="170" fontId="0" fillId="0" borderId="10" xfId="3" applyNumberFormat="1" applyFont="1" applyFill="1" applyBorder="1" applyAlignment="1">
      <alignment horizontal="right" vertical="center" wrapText="1"/>
    </xf>
    <xf numFmtId="168" fontId="0" fillId="7" borderId="10" xfId="3" applyNumberFormat="1" applyFont="1" applyFill="1" applyBorder="1" applyAlignment="1">
      <alignment vertical="center"/>
    </xf>
    <xf numFmtId="167" fontId="0" fillId="7" borderId="10" xfId="3" applyFont="1" applyFill="1" applyBorder="1" applyAlignment="1">
      <alignment horizontal="right" vertical="center"/>
    </xf>
    <xf numFmtId="167" fontId="0" fillId="7" borderId="10" xfId="3" applyFont="1" applyFill="1" applyBorder="1" applyAlignment="1">
      <alignment horizontal="center" vertical="center"/>
    </xf>
    <xf numFmtId="167" fontId="0" fillId="7" borderId="10" xfId="3" applyFont="1" applyFill="1" applyBorder="1" applyAlignment="1">
      <alignment horizontal="left" vertical="center" wrapText="1"/>
    </xf>
    <xf numFmtId="167" fontId="39" fillId="7" borderId="0" xfId="3" applyFont="1" applyFill="1" applyAlignment="1">
      <alignment horizontal="left" vertical="center"/>
    </xf>
    <xf numFmtId="167" fontId="0" fillId="7" borderId="0" xfId="3" applyFont="1" applyFill="1" applyAlignment="1">
      <alignment vertical="center"/>
    </xf>
    <xf numFmtId="170" fontId="0" fillId="7" borderId="10" xfId="3" applyNumberFormat="1" applyFont="1" applyFill="1" applyBorder="1" applyAlignment="1">
      <alignment horizontal="right" vertical="center" wrapText="1"/>
    </xf>
    <xf numFmtId="167" fontId="35" fillId="7" borderId="0" xfId="3" applyFont="1" applyFill="1" applyAlignment="1">
      <alignment horizontal="right" vertical="center" textRotation="180"/>
    </xf>
    <xf numFmtId="170" fontId="40" fillId="9" borderId="10" xfId="3" applyNumberFormat="1" applyFont="1" applyFill="1" applyBorder="1" applyAlignment="1">
      <alignment horizontal="right" vertical="center" wrapText="1"/>
    </xf>
    <xf numFmtId="167" fontId="41" fillId="9" borderId="10" xfId="3" applyFont="1" applyFill="1" applyBorder="1" applyAlignment="1">
      <alignment horizontal="right" vertical="center" wrapText="1"/>
    </xf>
    <xf numFmtId="167" fontId="42" fillId="9" borderId="10" xfId="3" applyFont="1" applyFill="1" applyBorder="1" applyAlignment="1">
      <alignment vertical="center" wrapText="1"/>
    </xf>
    <xf numFmtId="167" fontId="42" fillId="9" borderId="10" xfId="3" applyFont="1" applyFill="1" applyBorder="1" applyAlignment="1">
      <alignment horizontal="center" vertical="center" wrapText="1"/>
    </xf>
    <xf numFmtId="167" fontId="41" fillId="9" borderId="10" xfId="3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vertical="center"/>
    </xf>
    <xf numFmtId="171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1" fontId="23" fillId="0" borderId="1" xfId="0" applyNumberFormat="1" applyFont="1" applyFill="1" applyBorder="1" applyAlignment="1">
      <alignment horizontal="center" vertical="center" wrapText="1"/>
    </xf>
    <xf numFmtId="164" fontId="44" fillId="5" borderId="1" xfId="0" applyNumberFormat="1" applyFont="1" applyFill="1" applyBorder="1" applyAlignment="1">
      <alignment horizontal="center" vertical="center"/>
    </xf>
    <xf numFmtId="164" fontId="45" fillId="10" borderId="1" xfId="3" applyNumberFormat="1" applyFont="1" applyFill="1" applyBorder="1" applyAlignment="1">
      <alignment horizontal="center" vertical="center"/>
    </xf>
    <xf numFmtId="164" fontId="43" fillId="5" borderId="1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166" fontId="24" fillId="0" borderId="2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 textRotation="180"/>
    </xf>
    <xf numFmtId="0" fontId="18" fillId="4" borderId="1" xfId="0" applyFont="1" applyFill="1" applyBorder="1" applyAlignment="1">
      <alignment horizontal="center" vertical="center" wrapText="1"/>
    </xf>
    <xf numFmtId="167" fontId="37" fillId="0" borderId="17" xfId="3" applyFont="1" applyFill="1" applyBorder="1" applyAlignment="1">
      <alignment vertical="center"/>
    </xf>
    <xf numFmtId="167" fontId="40" fillId="9" borderId="10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textRotation="180"/>
    </xf>
    <xf numFmtId="0" fontId="27" fillId="0" borderId="0" xfId="0" applyFont="1" applyBorder="1" applyAlignment="1">
      <alignment horizontal="center" vertical="top" textRotation="180"/>
    </xf>
    <xf numFmtId="0" fontId="6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7" fontId="34" fillId="0" borderId="10" xfId="3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">
    <cellStyle name="Dziesiętny" xfId="1" builtinId="3"/>
    <cellStyle name="Excel Built-in Normal" xfId="3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114"/>
  <sheetViews>
    <sheetView view="pageBreakPreview" topLeftCell="A49" zoomScale="87" zoomScaleNormal="115" zoomScaleSheetLayoutView="87" zoomScalePageLayoutView="60" workbookViewId="0">
      <selection activeCell="H66" sqref="H66"/>
    </sheetView>
  </sheetViews>
  <sheetFormatPr defaultRowHeight="14.25"/>
  <cols>
    <col min="1" max="1" width="4.28515625" style="85" customWidth="1"/>
    <col min="2" max="2" width="5.5703125" style="51" customWidth="1"/>
    <col min="3" max="3" width="34.140625" style="31" customWidth="1"/>
    <col min="4" max="4" width="15.5703125" style="51" customWidth="1"/>
    <col min="5" max="6" width="22.85546875" style="32" customWidth="1"/>
    <col min="7" max="7" width="23.5703125" style="25" customWidth="1"/>
    <col min="8" max="8" width="19.5703125" style="48" customWidth="1"/>
    <col min="9" max="9" width="29" style="31" customWidth="1"/>
    <col min="10" max="10" width="11.7109375" style="51" customWidth="1"/>
    <col min="11" max="11" width="33.28515625" style="31" customWidth="1"/>
    <col min="12" max="12" width="38.140625" style="31" customWidth="1"/>
    <col min="13" max="13" width="13.5703125" style="67" bestFit="1" customWidth="1"/>
    <col min="14" max="14" width="9.140625" style="67"/>
    <col min="15" max="15" width="16.85546875" style="67" bestFit="1" customWidth="1"/>
    <col min="16" max="16" width="15.7109375" style="67" bestFit="1" customWidth="1"/>
    <col min="17" max="16384" width="9.140625" style="67"/>
  </cols>
  <sheetData>
    <row r="1" spans="1:14">
      <c r="K1" s="209" t="s">
        <v>37</v>
      </c>
      <c r="L1" s="209"/>
    </row>
    <row r="2" spans="1:14">
      <c r="K2" s="209" t="s">
        <v>38</v>
      </c>
      <c r="L2" s="209"/>
    </row>
    <row r="3" spans="1:14" ht="40.5" customHeight="1">
      <c r="B3" s="210" t="s">
        <v>260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0"/>
      <c r="N3" s="30"/>
    </row>
    <row r="4" spans="1:14" ht="66.75" customHeight="1">
      <c r="B4" s="65" t="s">
        <v>0</v>
      </c>
      <c r="C4" s="65" t="s">
        <v>23</v>
      </c>
      <c r="D4" s="65" t="s">
        <v>1</v>
      </c>
      <c r="E4" s="26" t="s">
        <v>191</v>
      </c>
      <c r="F4" s="26" t="s">
        <v>242</v>
      </c>
      <c r="G4" s="27" t="s">
        <v>33</v>
      </c>
      <c r="H4" s="49" t="s">
        <v>34</v>
      </c>
      <c r="I4" s="65" t="s">
        <v>36</v>
      </c>
      <c r="J4" s="65" t="s">
        <v>41</v>
      </c>
      <c r="K4" s="65" t="s">
        <v>35</v>
      </c>
      <c r="L4" s="65" t="s">
        <v>12</v>
      </c>
    </row>
    <row r="5" spans="1:14" ht="21" customHeight="1">
      <c r="B5" s="47" t="s">
        <v>15</v>
      </c>
      <c r="C5" s="201" t="s">
        <v>48</v>
      </c>
      <c r="D5" s="202"/>
      <c r="E5" s="202"/>
      <c r="F5" s="202"/>
      <c r="G5" s="202"/>
      <c r="H5" s="203"/>
      <c r="I5" s="204"/>
      <c r="J5" s="35"/>
      <c r="K5" s="66"/>
      <c r="L5" s="28" t="s">
        <v>59</v>
      </c>
      <c r="M5" s="29"/>
    </row>
    <row r="6" spans="1:14" s="77" customFormat="1" ht="28.5" customHeight="1">
      <c r="A6" s="98"/>
      <c r="B6" s="44">
        <v>1</v>
      </c>
      <c r="C6" s="99" t="s">
        <v>54</v>
      </c>
      <c r="D6" s="44"/>
      <c r="E6" s="108">
        <v>114769.60000000001</v>
      </c>
      <c r="F6" s="100"/>
      <c r="G6" s="101"/>
      <c r="H6" s="45"/>
      <c r="I6" s="71"/>
      <c r="J6" s="71"/>
      <c r="K6" s="72"/>
      <c r="L6" s="45" t="s">
        <v>63</v>
      </c>
      <c r="M6" s="76"/>
    </row>
    <row r="7" spans="1:14" s="77" customFormat="1" ht="28.5" customHeight="1">
      <c r="A7" s="98"/>
      <c r="B7" s="44">
        <v>2</v>
      </c>
      <c r="C7" s="102" t="s">
        <v>55</v>
      </c>
      <c r="D7" s="107"/>
      <c r="E7" s="131">
        <v>92250</v>
      </c>
      <c r="F7" s="103"/>
      <c r="G7" s="104"/>
      <c r="H7" s="105"/>
      <c r="I7" s="71"/>
      <c r="J7" s="71"/>
      <c r="K7" s="72"/>
      <c r="L7" s="45" t="s">
        <v>63</v>
      </c>
    </row>
    <row r="8" spans="1:14" s="77" customFormat="1" ht="28.5" customHeight="1">
      <c r="A8" s="98"/>
      <c r="B8" s="44">
        <v>3</v>
      </c>
      <c r="C8" s="99" t="s">
        <v>50</v>
      </c>
      <c r="D8" s="44"/>
      <c r="E8" s="108">
        <v>112871.03</v>
      </c>
      <c r="F8" s="103"/>
      <c r="G8" s="104"/>
      <c r="H8" s="45"/>
      <c r="I8" s="71"/>
      <c r="J8" s="71"/>
      <c r="K8" s="72"/>
      <c r="L8" s="45" t="s">
        <v>63</v>
      </c>
    </row>
    <row r="9" spans="1:14" s="77" customFormat="1" ht="28.5" customHeight="1">
      <c r="A9" s="98"/>
      <c r="B9" s="44">
        <v>4</v>
      </c>
      <c r="C9" s="99" t="s">
        <v>56</v>
      </c>
      <c r="D9" s="44"/>
      <c r="E9" s="132">
        <v>823229.29</v>
      </c>
      <c r="F9" s="100"/>
      <c r="G9" s="101"/>
      <c r="H9" s="45"/>
      <c r="I9" s="71"/>
      <c r="J9" s="71"/>
      <c r="K9" s="72"/>
      <c r="L9" s="45" t="s">
        <v>63</v>
      </c>
    </row>
    <row r="10" spans="1:14" s="77" customFormat="1" ht="28.5" customHeight="1">
      <c r="A10" s="98"/>
      <c r="B10" s="44">
        <v>5</v>
      </c>
      <c r="C10" s="99" t="s">
        <v>57</v>
      </c>
      <c r="D10" s="44">
        <v>1918</v>
      </c>
      <c r="E10" s="108">
        <v>889165.57</v>
      </c>
      <c r="F10" s="100"/>
      <c r="G10" s="101"/>
      <c r="H10" s="45"/>
      <c r="I10" s="75" t="s">
        <v>64</v>
      </c>
      <c r="J10" s="71"/>
      <c r="K10" s="72"/>
      <c r="L10" s="45" t="s">
        <v>60</v>
      </c>
    </row>
    <row r="11" spans="1:14" s="77" customFormat="1" ht="28.5" customHeight="1">
      <c r="A11" s="98"/>
      <c r="B11" s="44">
        <v>6</v>
      </c>
      <c r="C11" s="99" t="s">
        <v>51</v>
      </c>
      <c r="D11" s="44">
        <v>1918</v>
      </c>
      <c r="E11" s="108">
        <v>29431.21</v>
      </c>
      <c r="F11" s="100"/>
      <c r="G11" s="101"/>
      <c r="H11" s="45"/>
      <c r="I11" s="71"/>
      <c r="J11" s="71"/>
      <c r="K11" s="72"/>
      <c r="L11" s="45" t="s">
        <v>60</v>
      </c>
    </row>
    <row r="12" spans="1:14" s="77" customFormat="1" ht="28.5" customHeight="1">
      <c r="A12" s="98"/>
      <c r="B12" s="44">
        <v>7</v>
      </c>
      <c r="C12" s="99" t="s">
        <v>58</v>
      </c>
      <c r="D12" s="44">
        <v>1996</v>
      </c>
      <c r="E12" s="108">
        <v>1135111.6599999999</v>
      </c>
      <c r="F12" s="100"/>
      <c r="G12" s="101"/>
      <c r="H12" s="45"/>
      <c r="I12" s="71"/>
      <c r="J12" s="71"/>
      <c r="K12" s="72"/>
      <c r="L12" s="45" t="s">
        <v>61</v>
      </c>
    </row>
    <row r="13" spans="1:14" s="77" customFormat="1" ht="28.5" customHeight="1">
      <c r="A13" s="98"/>
      <c r="B13" s="44">
        <v>8</v>
      </c>
      <c r="C13" s="99" t="s">
        <v>52</v>
      </c>
      <c r="D13" s="44">
        <v>1936</v>
      </c>
      <c r="E13" s="108">
        <v>17526.3</v>
      </c>
      <c r="F13" s="100"/>
      <c r="G13" s="101"/>
      <c r="H13" s="45"/>
      <c r="I13" s="71"/>
      <c r="J13" s="71"/>
      <c r="K13" s="72"/>
      <c r="L13" s="45" t="s">
        <v>62</v>
      </c>
    </row>
    <row r="14" spans="1:14" s="77" customFormat="1" ht="28.5" customHeight="1">
      <c r="A14" s="98"/>
      <c r="B14" s="44">
        <v>9</v>
      </c>
      <c r="C14" s="99" t="s">
        <v>53</v>
      </c>
      <c r="D14" s="44">
        <v>2001</v>
      </c>
      <c r="E14" s="108">
        <v>634556.92000000004</v>
      </c>
      <c r="F14" s="100"/>
      <c r="G14" s="101"/>
      <c r="H14" s="45"/>
      <c r="I14" s="71"/>
      <c r="J14" s="71"/>
      <c r="K14" s="72"/>
      <c r="L14" s="45" t="s">
        <v>62</v>
      </c>
      <c r="M14" s="76"/>
    </row>
    <row r="15" spans="1:14" s="77" customFormat="1" ht="28.5" customHeight="1">
      <c r="A15" s="98"/>
      <c r="B15" s="44">
        <v>10</v>
      </c>
      <c r="C15" s="99" t="s">
        <v>179</v>
      </c>
      <c r="D15" s="44">
        <v>2003</v>
      </c>
      <c r="E15" s="108">
        <v>50000</v>
      </c>
      <c r="F15" s="100"/>
      <c r="G15" s="106"/>
      <c r="H15" s="45"/>
      <c r="I15" s="71"/>
      <c r="J15" s="71"/>
      <c r="K15" s="72"/>
      <c r="L15" s="45" t="s">
        <v>62</v>
      </c>
    </row>
    <row r="16" spans="1:14" s="77" customFormat="1" ht="28.5" customHeight="1">
      <c r="A16" s="98"/>
      <c r="B16" s="44">
        <v>11</v>
      </c>
      <c r="C16" s="99" t="s">
        <v>193</v>
      </c>
      <c r="D16" s="44"/>
      <c r="E16" s="132">
        <v>20409.84</v>
      </c>
      <c r="F16" s="100"/>
      <c r="G16" s="106"/>
      <c r="H16" s="45"/>
      <c r="I16" s="71"/>
      <c r="J16" s="71"/>
      <c r="K16" s="72"/>
      <c r="L16" s="45" t="s">
        <v>63</v>
      </c>
    </row>
    <row r="17" spans="1:13" s="124" customFormat="1" ht="28.5" customHeight="1">
      <c r="A17" s="121"/>
      <c r="B17" s="44">
        <v>12</v>
      </c>
      <c r="C17" s="99" t="s">
        <v>245</v>
      </c>
      <c r="D17" s="44">
        <v>2014</v>
      </c>
      <c r="E17" s="132">
        <v>77103.08</v>
      </c>
      <c r="F17" s="100"/>
      <c r="G17" s="106"/>
      <c r="H17" s="45"/>
      <c r="I17" s="122"/>
      <c r="J17" s="122"/>
      <c r="K17" s="123"/>
      <c r="L17" s="45" t="s">
        <v>246</v>
      </c>
    </row>
    <row r="18" spans="1:13" s="78" customFormat="1">
      <c r="A18" s="87"/>
      <c r="B18" s="206" t="s">
        <v>14</v>
      </c>
      <c r="C18" s="206"/>
      <c r="D18" s="206"/>
      <c r="E18" s="79">
        <f>SUM(E6:E17)</f>
        <v>3996424.4999999991</v>
      </c>
      <c r="F18" s="79">
        <f>E18*0.02%</f>
        <v>799.28489999999988</v>
      </c>
      <c r="G18" s="79"/>
      <c r="H18" s="80"/>
      <c r="I18" s="81"/>
      <c r="J18" s="82"/>
      <c r="K18" s="81"/>
      <c r="L18" s="83"/>
    </row>
    <row r="19" spans="1:13">
      <c r="B19" s="47" t="s">
        <v>43</v>
      </c>
      <c r="C19" s="201" t="s">
        <v>69</v>
      </c>
      <c r="D19" s="202"/>
      <c r="E19" s="202"/>
      <c r="F19" s="202"/>
      <c r="G19" s="202"/>
      <c r="H19" s="203"/>
      <c r="I19" s="204"/>
      <c r="J19" s="35"/>
      <c r="K19" s="66"/>
      <c r="L19" s="28" t="s">
        <v>59</v>
      </c>
      <c r="M19" s="29"/>
    </row>
    <row r="20" spans="1:13" s="77" customFormat="1" ht="9.75" customHeight="1">
      <c r="A20" s="86"/>
      <c r="B20" s="44"/>
      <c r="C20" s="88"/>
      <c r="D20" s="46"/>
      <c r="E20" s="110"/>
      <c r="F20" s="84"/>
      <c r="G20" s="108"/>
      <c r="H20" s="74"/>
      <c r="I20" s="109"/>
      <c r="J20" s="71" t="s">
        <v>201</v>
      </c>
      <c r="K20" s="72"/>
      <c r="L20" s="75"/>
      <c r="M20" s="76"/>
    </row>
    <row r="21" spans="1:13" ht="30.75" customHeight="1">
      <c r="B21" s="44">
        <v>1</v>
      </c>
      <c r="C21" s="88" t="s">
        <v>80</v>
      </c>
      <c r="D21" s="46">
        <v>1986</v>
      </c>
      <c r="E21" s="110"/>
      <c r="G21" s="110">
        <v>64005</v>
      </c>
      <c r="H21" s="74">
        <v>22.17</v>
      </c>
      <c r="I21" s="109" t="s">
        <v>204</v>
      </c>
      <c r="J21" s="71" t="s">
        <v>201</v>
      </c>
      <c r="K21" s="72" t="s">
        <v>207</v>
      </c>
      <c r="L21" s="75" t="s">
        <v>189</v>
      </c>
    </row>
    <row r="22" spans="1:13" ht="30.75" customHeight="1">
      <c r="B22" s="44">
        <v>2</v>
      </c>
      <c r="C22" s="88" t="s">
        <v>81</v>
      </c>
      <c r="D22" s="46">
        <v>1984</v>
      </c>
      <c r="E22" s="110"/>
      <c r="F22" s="84"/>
      <c r="G22" s="108">
        <f>H22*3576</f>
        <v>419464.8</v>
      </c>
      <c r="H22" s="74">
        <v>117.3</v>
      </c>
      <c r="I22" s="109" t="s">
        <v>185</v>
      </c>
      <c r="J22" s="71" t="s">
        <v>201</v>
      </c>
      <c r="K22" s="72" t="s">
        <v>207</v>
      </c>
      <c r="L22" s="75" t="s">
        <v>83</v>
      </c>
    </row>
    <row r="23" spans="1:13" ht="30.75" customHeight="1">
      <c r="B23" s="44">
        <v>3</v>
      </c>
      <c r="C23" s="88" t="s">
        <v>71</v>
      </c>
      <c r="D23" s="46" t="s">
        <v>94</v>
      </c>
      <c r="E23" s="110"/>
      <c r="F23" s="84"/>
      <c r="G23" s="108">
        <f>H23*3576</f>
        <v>1335564.48</v>
      </c>
      <c r="H23" s="74">
        <v>373.48</v>
      </c>
      <c r="I23" s="109" t="s">
        <v>203</v>
      </c>
      <c r="J23" s="71" t="s">
        <v>201</v>
      </c>
      <c r="K23" s="72" t="s">
        <v>208</v>
      </c>
      <c r="L23" s="75" t="s">
        <v>188</v>
      </c>
    </row>
    <row r="24" spans="1:13" ht="30.75" customHeight="1">
      <c r="B24" s="44">
        <v>4</v>
      </c>
      <c r="C24" s="88" t="s">
        <v>72</v>
      </c>
      <c r="D24" s="46">
        <v>1996</v>
      </c>
      <c r="E24" s="110"/>
      <c r="F24" s="84"/>
      <c r="G24" s="108">
        <f t="shared" ref="G24" si="0">H24*3576</f>
        <v>277712.15999999997</v>
      </c>
      <c r="H24" s="74">
        <v>77.66</v>
      </c>
      <c r="I24" s="109" t="s">
        <v>186</v>
      </c>
      <c r="J24" s="71" t="s">
        <v>201</v>
      </c>
      <c r="K24" s="72" t="s">
        <v>207</v>
      </c>
      <c r="L24" s="75" t="s">
        <v>84</v>
      </c>
    </row>
    <row r="25" spans="1:13" ht="30.75" customHeight="1">
      <c r="B25" s="44">
        <v>5</v>
      </c>
      <c r="C25" s="88" t="s">
        <v>73</v>
      </c>
      <c r="D25" s="46">
        <v>1996</v>
      </c>
      <c r="E25" s="110"/>
      <c r="F25" s="84"/>
      <c r="G25" s="108">
        <f>H25*2145</f>
        <v>275418</v>
      </c>
      <c r="H25" s="74">
        <v>128.4</v>
      </c>
      <c r="I25" s="109" t="s">
        <v>186</v>
      </c>
      <c r="J25" s="71" t="s">
        <v>201</v>
      </c>
      <c r="K25" s="72" t="s">
        <v>207</v>
      </c>
      <c r="L25" s="75" t="s">
        <v>84</v>
      </c>
    </row>
    <row r="26" spans="1:13" ht="30.75" customHeight="1">
      <c r="B26" s="44">
        <v>6</v>
      </c>
      <c r="C26" s="88" t="s">
        <v>74</v>
      </c>
      <c r="D26" s="46">
        <v>1996</v>
      </c>
      <c r="E26" s="110"/>
      <c r="F26" s="84"/>
      <c r="G26" s="108">
        <f>H26*2145</f>
        <v>125697</v>
      </c>
      <c r="H26" s="74">
        <v>58.6</v>
      </c>
      <c r="I26" s="109" t="s">
        <v>186</v>
      </c>
      <c r="J26" s="71" t="s">
        <v>201</v>
      </c>
      <c r="K26" s="72" t="s">
        <v>207</v>
      </c>
      <c r="L26" s="75" t="s">
        <v>84</v>
      </c>
    </row>
    <row r="27" spans="1:13" ht="30.75" customHeight="1">
      <c r="B27" s="44">
        <v>7</v>
      </c>
      <c r="C27" s="88" t="s">
        <v>190</v>
      </c>
      <c r="D27" s="46">
        <v>1996</v>
      </c>
      <c r="E27" s="110"/>
      <c r="F27" s="84"/>
      <c r="G27" s="108">
        <f t="shared" ref="G27:G28" si="1">H27*2145</f>
        <v>166881</v>
      </c>
      <c r="H27" s="74">
        <v>77.8</v>
      </c>
      <c r="I27" s="109" t="s">
        <v>186</v>
      </c>
      <c r="J27" s="71" t="s">
        <v>201</v>
      </c>
      <c r="K27" s="72" t="s">
        <v>207</v>
      </c>
      <c r="L27" s="75" t="s">
        <v>84</v>
      </c>
    </row>
    <row r="28" spans="1:13" ht="30.75" customHeight="1">
      <c r="B28" s="44">
        <v>8</v>
      </c>
      <c r="C28" s="88" t="s">
        <v>75</v>
      </c>
      <c r="D28" s="46">
        <v>2006</v>
      </c>
      <c r="E28" s="110"/>
      <c r="F28" s="84"/>
      <c r="G28" s="108">
        <f t="shared" si="1"/>
        <v>253324.5</v>
      </c>
      <c r="H28" s="74">
        <v>118.1</v>
      </c>
      <c r="I28" s="109" t="s">
        <v>185</v>
      </c>
      <c r="J28" s="71" t="s">
        <v>201</v>
      </c>
      <c r="K28" s="72" t="s">
        <v>207</v>
      </c>
      <c r="L28" s="75" t="s">
        <v>187</v>
      </c>
    </row>
    <row r="29" spans="1:13" ht="30.75" customHeight="1">
      <c r="B29" s="44">
        <v>9</v>
      </c>
      <c r="C29" s="88" t="s">
        <v>76</v>
      </c>
      <c r="D29" s="46">
        <v>1972</v>
      </c>
      <c r="E29" s="110"/>
      <c r="F29" s="84"/>
      <c r="G29" s="108">
        <f>H29*3576</f>
        <v>1288075.2</v>
      </c>
      <c r="H29" s="74">
        <v>360.2</v>
      </c>
      <c r="I29" s="109" t="s">
        <v>205</v>
      </c>
      <c r="J29" s="71" t="s">
        <v>201</v>
      </c>
      <c r="K29" s="72" t="s">
        <v>207</v>
      </c>
      <c r="L29" s="75" t="s">
        <v>187</v>
      </c>
    </row>
    <row r="30" spans="1:13" ht="30.75" customHeight="1">
      <c r="B30" s="44">
        <v>10</v>
      </c>
      <c r="C30" s="88" t="s">
        <v>77</v>
      </c>
      <c r="D30" s="46">
        <v>1999</v>
      </c>
      <c r="E30" s="110">
        <v>18595</v>
      </c>
      <c r="F30" s="84"/>
      <c r="G30" s="73"/>
      <c r="H30" s="74">
        <v>144</v>
      </c>
      <c r="I30" s="109" t="s">
        <v>185</v>
      </c>
      <c r="J30" s="71" t="s">
        <v>201</v>
      </c>
      <c r="K30" s="72" t="s">
        <v>207</v>
      </c>
      <c r="L30" s="75" t="s">
        <v>187</v>
      </c>
    </row>
    <row r="31" spans="1:13" ht="30.75" customHeight="1">
      <c r="A31" s="205"/>
      <c r="B31" s="44">
        <v>11</v>
      </c>
      <c r="C31" s="88" t="s">
        <v>78</v>
      </c>
      <c r="D31" s="46">
        <v>1999</v>
      </c>
      <c r="E31" s="110">
        <v>104216</v>
      </c>
      <c r="F31" s="84"/>
      <c r="G31" s="73"/>
      <c r="H31" s="74">
        <v>106.64</v>
      </c>
      <c r="I31" s="109" t="s">
        <v>185</v>
      </c>
      <c r="J31" s="71" t="s">
        <v>201</v>
      </c>
      <c r="K31" s="72" t="s">
        <v>207</v>
      </c>
      <c r="L31" s="75" t="s">
        <v>187</v>
      </c>
    </row>
    <row r="32" spans="1:13" ht="30.75" customHeight="1">
      <c r="A32" s="205"/>
      <c r="B32" s="44">
        <v>12</v>
      </c>
      <c r="C32" s="88" t="s">
        <v>82</v>
      </c>
      <c r="D32" s="46">
        <v>1972</v>
      </c>
      <c r="E32" s="110"/>
      <c r="F32" s="84"/>
      <c r="G32" s="108">
        <f>H32*1430</f>
        <v>97240</v>
      </c>
      <c r="H32" s="74">
        <v>68</v>
      </c>
      <c r="I32" s="109" t="s">
        <v>185</v>
      </c>
      <c r="J32" s="71" t="s">
        <v>201</v>
      </c>
      <c r="K32" s="72" t="s">
        <v>207</v>
      </c>
      <c r="L32" s="75" t="s">
        <v>187</v>
      </c>
    </row>
    <row r="33" spans="1:14" ht="30.75" customHeight="1">
      <c r="B33" s="44">
        <v>13</v>
      </c>
      <c r="C33" s="88" t="s">
        <v>79</v>
      </c>
      <c r="D33" s="46" t="s">
        <v>94</v>
      </c>
      <c r="E33" s="110">
        <v>502020</v>
      </c>
      <c r="F33" s="84"/>
      <c r="G33" s="73"/>
      <c r="H33" s="74">
        <v>173.89</v>
      </c>
      <c r="I33" s="109" t="s">
        <v>40</v>
      </c>
      <c r="J33" s="71" t="s">
        <v>201</v>
      </c>
      <c r="K33" s="72" t="s">
        <v>209</v>
      </c>
      <c r="L33" s="75" t="s">
        <v>85</v>
      </c>
    </row>
    <row r="34" spans="1:14" ht="30.75" customHeight="1">
      <c r="B34" s="44">
        <v>14</v>
      </c>
      <c r="C34" s="88" t="s">
        <v>79</v>
      </c>
      <c r="D34" s="46" t="s">
        <v>94</v>
      </c>
      <c r="E34" s="110">
        <v>474392</v>
      </c>
      <c r="F34" s="84"/>
      <c r="G34" s="73"/>
      <c r="H34" s="74">
        <v>164.32</v>
      </c>
      <c r="I34" s="109" t="s">
        <v>40</v>
      </c>
      <c r="J34" s="71" t="s">
        <v>201</v>
      </c>
      <c r="K34" s="72" t="s">
        <v>210</v>
      </c>
      <c r="L34" s="75" t="s">
        <v>86</v>
      </c>
    </row>
    <row r="35" spans="1:14" ht="30.75" customHeight="1">
      <c r="B35" s="44">
        <v>15</v>
      </c>
      <c r="C35" s="88" t="s">
        <v>79</v>
      </c>
      <c r="D35" s="46" t="s">
        <v>94</v>
      </c>
      <c r="E35" s="110">
        <v>310410</v>
      </c>
      <c r="F35" s="84"/>
      <c r="G35" s="73"/>
      <c r="H35" s="74">
        <v>107.52</v>
      </c>
      <c r="I35" s="109" t="s">
        <v>40</v>
      </c>
      <c r="J35" s="71" t="s">
        <v>201</v>
      </c>
      <c r="K35" s="72" t="s">
        <v>211</v>
      </c>
      <c r="L35" s="75" t="s">
        <v>87</v>
      </c>
    </row>
    <row r="36" spans="1:14" ht="30.75" customHeight="1">
      <c r="B36" s="44">
        <v>16</v>
      </c>
      <c r="C36" s="88" t="s">
        <v>79</v>
      </c>
      <c r="D36" s="46" t="s">
        <v>94</v>
      </c>
      <c r="E36" s="110">
        <v>267163</v>
      </c>
      <c r="F36" s="84"/>
      <c r="G36" s="73"/>
      <c r="H36" s="74">
        <v>92.54</v>
      </c>
      <c r="I36" s="109" t="s">
        <v>40</v>
      </c>
      <c r="J36" s="71" t="s">
        <v>201</v>
      </c>
      <c r="K36" s="72" t="s">
        <v>208</v>
      </c>
      <c r="L36" s="75" t="s">
        <v>88</v>
      </c>
    </row>
    <row r="37" spans="1:14" ht="30.75" customHeight="1">
      <c r="B37" s="44">
        <v>17</v>
      </c>
      <c r="C37" s="88" t="s">
        <v>79</v>
      </c>
      <c r="D37" s="46" t="s">
        <v>94</v>
      </c>
      <c r="E37" s="110">
        <v>223223</v>
      </c>
      <c r="F37" s="84"/>
      <c r="G37" s="73"/>
      <c r="H37" s="74">
        <v>77.319999999999993</v>
      </c>
      <c r="I37" s="109" t="s">
        <v>40</v>
      </c>
      <c r="J37" s="71" t="s">
        <v>201</v>
      </c>
      <c r="K37" s="72" t="s">
        <v>208</v>
      </c>
      <c r="L37" s="75" t="s">
        <v>89</v>
      </c>
    </row>
    <row r="38" spans="1:14" ht="30.75" customHeight="1">
      <c r="B38" s="44">
        <v>18</v>
      </c>
      <c r="C38" s="88" t="s">
        <v>79</v>
      </c>
      <c r="D38" s="46" t="s">
        <v>94</v>
      </c>
      <c r="E38" s="110">
        <v>273947</v>
      </c>
      <c r="F38" s="84"/>
      <c r="G38" s="73"/>
      <c r="H38" s="74">
        <v>94.89</v>
      </c>
      <c r="I38" s="109" t="s">
        <v>40</v>
      </c>
      <c r="J38" s="71" t="s">
        <v>201</v>
      </c>
      <c r="K38" s="72" t="s">
        <v>208</v>
      </c>
      <c r="L38" s="75" t="s">
        <v>90</v>
      </c>
    </row>
    <row r="39" spans="1:14" ht="30.75" customHeight="1">
      <c r="B39" s="44">
        <v>19</v>
      </c>
      <c r="C39" s="88" t="s">
        <v>79</v>
      </c>
      <c r="D39" s="46">
        <v>2001</v>
      </c>
      <c r="E39" s="110">
        <v>752352</v>
      </c>
      <c r="F39" s="84"/>
      <c r="G39" s="73"/>
      <c r="H39" s="74">
        <v>260.60000000000002</v>
      </c>
      <c r="I39" s="109" t="s">
        <v>40</v>
      </c>
      <c r="J39" s="71" t="s">
        <v>201</v>
      </c>
      <c r="K39" s="72" t="s">
        <v>207</v>
      </c>
      <c r="L39" s="75" t="s">
        <v>91</v>
      </c>
    </row>
    <row r="40" spans="1:14" ht="30.75" customHeight="1">
      <c r="B40" s="44">
        <v>20</v>
      </c>
      <c r="C40" s="88" t="s">
        <v>79</v>
      </c>
      <c r="D40" s="46">
        <v>2001</v>
      </c>
      <c r="E40" s="110">
        <v>752352</v>
      </c>
      <c r="F40" s="84"/>
      <c r="G40" s="73"/>
      <c r="H40" s="74">
        <v>260.60000000000002</v>
      </c>
      <c r="I40" s="109" t="s">
        <v>40</v>
      </c>
      <c r="J40" s="71" t="s">
        <v>201</v>
      </c>
      <c r="K40" s="72" t="s">
        <v>207</v>
      </c>
      <c r="L40" s="75" t="s">
        <v>92</v>
      </c>
    </row>
    <row r="41" spans="1:14" ht="30.75" customHeight="1">
      <c r="B41" s="44">
        <v>21</v>
      </c>
      <c r="C41" s="88" t="s">
        <v>79</v>
      </c>
      <c r="D41" s="46">
        <v>2005</v>
      </c>
      <c r="E41" s="110">
        <v>845400</v>
      </c>
      <c r="F41" s="84"/>
      <c r="G41" s="73"/>
      <c r="H41" s="74">
        <v>292.83</v>
      </c>
      <c r="I41" s="109" t="s">
        <v>40</v>
      </c>
      <c r="J41" s="71" t="s">
        <v>201</v>
      </c>
      <c r="K41" s="72" t="s">
        <v>207</v>
      </c>
      <c r="L41" s="75" t="s">
        <v>93</v>
      </c>
    </row>
    <row r="42" spans="1:14" ht="30.75" customHeight="1">
      <c r="B42" s="44">
        <v>22</v>
      </c>
      <c r="C42" s="88" t="s">
        <v>202</v>
      </c>
      <c r="D42" s="46">
        <v>1980</v>
      </c>
      <c r="E42" s="110"/>
      <c r="F42" s="84"/>
      <c r="G42" s="108">
        <f>H42*3576</f>
        <v>1572724.8</v>
      </c>
      <c r="H42" s="74">
        <v>439.8</v>
      </c>
      <c r="I42" s="72" t="s">
        <v>205</v>
      </c>
      <c r="J42" s="71" t="s">
        <v>201</v>
      </c>
      <c r="K42" s="72" t="s">
        <v>207</v>
      </c>
      <c r="L42" s="75" t="s">
        <v>206</v>
      </c>
    </row>
    <row r="43" spans="1:14" s="77" customFormat="1">
      <c r="A43" s="86"/>
      <c r="B43" s="206" t="s">
        <v>14</v>
      </c>
      <c r="C43" s="206"/>
      <c r="D43" s="206"/>
      <c r="E43" s="79"/>
      <c r="F43" s="79"/>
      <c r="G43" s="79">
        <f>SUM(G42,E33:E41,G32,E30:E31,G22:G29,G21,G20)</f>
        <v>10400176.939999999</v>
      </c>
      <c r="H43" s="80"/>
      <c r="I43" s="81"/>
      <c r="J43" s="82"/>
      <c r="K43" s="81"/>
      <c r="L43" s="83"/>
      <c r="M43" s="78"/>
      <c r="N43" s="78"/>
    </row>
    <row r="44" spans="1:14" s="158" customFormat="1">
      <c r="A44" s="151"/>
      <c r="B44" s="152" t="s">
        <v>44</v>
      </c>
      <c r="C44" s="207" t="s">
        <v>137</v>
      </c>
      <c r="D44" s="207"/>
      <c r="E44" s="207"/>
      <c r="F44" s="207"/>
      <c r="G44" s="207"/>
      <c r="H44" s="207"/>
      <c r="I44" s="207"/>
      <c r="J44" s="153"/>
      <c r="K44" s="154"/>
      <c r="L44" s="155" t="s">
        <v>139</v>
      </c>
      <c r="M44" s="156"/>
      <c r="N44" s="157"/>
    </row>
    <row r="45" spans="1:14" customFormat="1" ht="25.5">
      <c r="A45" s="159"/>
      <c r="B45" s="160">
        <v>1</v>
      </c>
      <c r="C45" s="161" t="s">
        <v>140</v>
      </c>
      <c r="D45" s="162">
        <v>1925</v>
      </c>
      <c r="E45" s="163"/>
      <c r="F45" s="164">
        <v>700000</v>
      </c>
      <c r="G45" s="165"/>
      <c r="H45" s="166">
        <v>744.75</v>
      </c>
      <c r="I45" s="109" t="s">
        <v>143</v>
      </c>
      <c r="J45" s="167"/>
      <c r="K45" s="109" t="s">
        <v>146</v>
      </c>
      <c r="L45" s="168" t="s">
        <v>144</v>
      </c>
      <c r="M45" s="169"/>
      <c r="N45" s="170"/>
    </row>
    <row r="46" spans="1:14" customFormat="1" ht="25.5">
      <c r="A46" s="159"/>
      <c r="B46" s="160">
        <v>2</v>
      </c>
      <c r="C46" s="161" t="s">
        <v>141</v>
      </c>
      <c r="D46" s="162">
        <v>1945</v>
      </c>
      <c r="E46" s="163">
        <v>19692</v>
      </c>
      <c r="F46" s="163"/>
      <c r="G46" s="165"/>
      <c r="H46" s="166">
        <v>95</v>
      </c>
      <c r="I46" s="109"/>
      <c r="J46" s="167"/>
      <c r="K46" s="109" t="s">
        <v>145</v>
      </c>
      <c r="L46" s="168" t="s">
        <v>144</v>
      </c>
      <c r="M46" s="157"/>
      <c r="N46" s="157"/>
    </row>
    <row r="47" spans="1:14" customFormat="1" ht="25.5">
      <c r="A47" s="159"/>
      <c r="B47" s="160">
        <v>3</v>
      </c>
      <c r="C47" s="161" t="s">
        <v>142</v>
      </c>
      <c r="D47" s="162">
        <v>1949</v>
      </c>
      <c r="E47" s="163">
        <v>12750</v>
      </c>
      <c r="F47" s="163"/>
      <c r="G47" s="165"/>
      <c r="H47" s="166"/>
      <c r="I47" s="109"/>
      <c r="J47" s="167"/>
      <c r="K47" s="109" t="s">
        <v>145</v>
      </c>
      <c r="L47" s="168" t="s">
        <v>144</v>
      </c>
      <c r="M47" s="157"/>
      <c r="N47" s="157"/>
    </row>
    <row r="48" spans="1:14" customFormat="1" ht="15">
      <c r="A48" s="159"/>
      <c r="B48" s="160">
        <v>4</v>
      </c>
      <c r="C48" s="161" t="s">
        <v>248</v>
      </c>
      <c r="D48" s="162">
        <v>2010</v>
      </c>
      <c r="E48" s="171">
        <v>12300</v>
      </c>
      <c r="F48" s="171"/>
      <c r="G48" s="165"/>
      <c r="H48" s="166"/>
      <c r="I48" s="109"/>
      <c r="J48" s="167"/>
      <c r="K48" s="109"/>
      <c r="L48" s="168" t="s">
        <v>253</v>
      </c>
      <c r="M48" s="157"/>
      <c r="N48" s="157"/>
    </row>
    <row r="49" spans="1:14" s="170" customFormat="1" ht="14.25" customHeight="1">
      <c r="A49" s="172"/>
      <c r="B49" s="208" t="s">
        <v>14</v>
      </c>
      <c r="C49" s="208"/>
      <c r="D49" s="208"/>
      <c r="E49" s="173"/>
      <c r="F49" s="173">
        <f>F45+E46+E47+E48</f>
        <v>744742</v>
      </c>
      <c r="G49" s="173"/>
      <c r="H49" s="174"/>
      <c r="I49" s="175"/>
      <c r="J49" s="176"/>
      <c r="K49" s="175"/>
      <c r="L49" s="177"/>
      <c r="M49" s="158"/>
      <c r="N49" s="158"/>
    </row>
    <row r="50" spans="1:14" s="77" customFormat="1">
      <c r="A50" s="86"/>
      <c r="B50" s="47" t="s">
        <v>45</v>
      </c>
      <c r="C50" s="201" t="s">
        <v>150</v>
      </c>
      <c r="D50" s="202"/>
      <c r="E50" s="202"/>
      <c r="F50" s="202"/>
      <c r="G50" s="202"/>
      <c r="H50" s="203"/>
      <c r="I50" s="204"/>
      <c r="J50" s="35"/>
      <c r="K50" s="66"/>
      <c r="L50" s="28" t="s">
        <v>152</v>
      </c>
      <c r="M50" s="29"/>
      <c r="N50" s="67"/>
    </row>
    <row r="51" spans="1:14" s="77" customFormat="1" ht="15">
      <c r="A51" s="86"/>
      <c r="B51" s="44">
        <v>1</v>
      </c>
      <c r="C51" s="88" t="s">
        <v>153</v>
      </c>
      <c r="D51" s="46"/>
      <c r="E51" s="84"/>
      <c r="F51" s="84"/>
      <c r="G51" s="73"/>
      <c r="H51" s="74"/>
      <c r="I51" s="72"/>
      <c r="J51" s="71"/>
      <c r="K51" s="72"/>
      <c r="L51" s="75" t="s">
        <v>60</v>
      </c>
      <c r="M51" s="76"/>
    </row>
    <row r="52" spans="1:14" s="78" customFormat="1">
      <c r="A52" s="87"/>
      <c r="B52" s="206" t="s">
        <v>14</v>
      </c>
      <c r="C52" s="206"/>
      <c r="D52" s="206"/>
      <c r="E52" s="79"/>
      <c r="F52" s="79"/>
      <c r="G52" s="79"/>
      <c r="H52" s="80"/>
      <c r="I52" s="81"/>
      <c r="J52" s="82"/>
      <c r="K52" s="81"/>
      <c r="L52" s="83"/>
    </row>
    <row r="53" spans="1:14" ht="14.25" customHeight="1">
      <c r="B53" s="47" t="s">
        <v>46</v>
      </c>
      <c r="C53" s="201" t="s">
        <v>156</v>
      </c>
      <c r="D53" s="202"/>
      <c r="E53" s="202"/>
      <c r="F53" s="202"/>
      <c r="G53" s="202"/>
      <c r="H53" s="203"/>
      <c r="I53" s="204"/>
      <c r="J53" s="35"/>
      <c r="K53" s="66"/>
      <c r="L53" s="28" t="s">
        <v>158</v>
      </c>
      <c r="M53" s="29"/>
    </row>
    <row r="54" spans="1:14" s="77" customFormat="1" ht="42.75">
      <c r="A54" s="96"/>
      <c r="B54" s="44">
        <v>1</v>
      </c>
      <c r="C54" s="88" t="s">
        <v>163</v>
      </c>
      <c r="D54" s="46">
        <v>1989</v>
      </c>
      <c r="E54" s="110"/>
      <c r="F54" s="110"/>
      <c r="G54" s="73">
        <f>H54*3576</f>
        <v>6146786.4000000004</v>
      </c>
      <c r="H54" s="74">
        <v>1718.9</v>
      </c>
      <c r="I54" s="72" t="s">
        <v>171</v>
      </c>
      <c r="J54" s="71"/>
      <c r="K54" s="72" t="s">
        <v>166</v>
      </c>
      <c r="L54" s="75" t="s">
        <v>192</v>
      </c>
      <c r="M54" s="76"/>
    </row>
    <row r="55" spans="1:14" ht="42.75">
      <c r="A55" s="96"/>
      <c r="B55" s="44">
        <v>2</v>
      </c>
      <c r="C55" s="88" t="s">
        <v>169</v>
      </c>
      <c r="D55" s="46">
        <v>1992</v>
      </c>
      <c r="E55" s="110"/>
      <c r="F55" s="110"/>
      <c r="G55" s="73">
        <f t="shared" ref="G55:G57" si="2">H55*3576</f>
        <v>2128792.7999999998</v>
      </c>
      <c r="H55" s="74">
        <v>595.29999999999995</v>
      </c>
      <c r="I55" s="72" t="s">
        <v>170</v>
      </c>
      <c r="J55" s="71"/>
      <c r="K55" s="72" t="s">
        <v>166</v>
      </c>
      <c r="L55" s="75" t="s">
        <v>192</v>
      </c>
    </row>
    <row r="56" spans="1:14" ht="42.75">
      <c r="A56" s="96"/>
      <c r="B56" s="44">
        <v>3</v>
      </c>
      <c r="C56" s="88" t="s">
        <v>162</v>
      </c>
      <c r="D56" s="46">
        <v>1998</v>
      </c>
      <c r="E56" s="110"/>
      <c r="F56" s="110"/>
      <c r="G56" s="73">
        <f t="shared" si="2"/>
        <v>5308572</v>
      </c>
      <c r="H56" s="74">
        <v>1484.5</v>
      </c>
      <c r="I56" s="72" t="s">
        <v>172</v>
      </c>
      <c r="J56" s="71"/>
      <c r="K56" s="72" t="s">
        <v>166</v>
      </c>
      <c r="L56" s="75" t="s">
        <v>192</v>
      </c>
    </row>
    <row r="57" spans="1:14" ht="29.25" customHeight="1">
      <c r="A57" s="96"/>
      <c r="B57" s="44">
        <v>4</v>
      </c>
      <c r="C57" s="88" t="s">
        <v>159</v>
      </c>
      <c r="D57" s="46">
        <v>1995</v>
      </c>
      <c r="E57" s="110"/>
      <c r="G57" s="73">
        <f t="shared" si="2"/>
        <v>382274.4</v>
      </c>
      <c r="H57" s="74">
        <v>106.9</v>
      </c>
      <c r="I57" s="72" t="s">
        <v>164</v>
      </c>
      <c r="J57" s="71"/>
      <c r="K57" s="72" t="s">
        <v>166</v>
      </c>
      <c r="L57" s="75" t="s">
        <v>168</v>
      </c>
    </row>
    <row r="58" spans="1:14" ht="29.25" customHeight="1">
      <c r="A58" s="96"/>
      <c r="B58" s="44">
        <v>5</v>
      </c>
      <c r="C58" s="88" t="s">
        <v>160</v>
      </c>
      <c r="D58" s="46">
        <v>1988</v>
      </c>
      <c r="E58" s="110"/>
      <c r="F58" s="110"/>
      <c r="G58" s="73">
        <f>H58*3576</f>
        <v>2743864.8</v>
      </c>
      <c r="H58" s="74">
        <v>767.3</v>
      </c>
      <c r="I58" s="72" t="s">
        <v>165</v>
      </c>
      <c r="J58" s="71"/>
      <c r="K58" s="72" t="s">
        <v>167</v>
      </c>
      <c r="L58" s="75" t="s">
        <v>168</v>
      </c>
    </row>
    <row r="59" spans="1:14" ht="29.25" customHeight="1">
      <c r="A59" s="96"/>
      <c r="B59" s="44">
        <v>6</v>
      </c>
      <c r="C59" s="88" t="s">
        <v>161</v>
      </c>
      <c r="D59" s="46">
        <v>2011</v>
      </c>
      <c r="E59" s="84">
        <v>461149.1</v>
      </c>
      <c r="F59" s="84"/>
      <c r="G59" s="73"/>
      <c r="H59" s="74"/>
      <c r="I59" s="72"/>
      <c r="J59" s="71"/>
      <c r="K59" s="72"/>
      <c r="L59" s="75" t="s">
        <v>168</v>
      </c>
    </row>
    <row r="60" spans="1:14" ht="29.25" customHeight="1">
      <c r="A60" s="96"/>
      <c r="B60" s="44">
        <v>7</v>
      </c>
      <c r="C60" s="88" t="s">
        <v>180</v>
      </c>
      <c r="D60" s="46"/>
      <c r="E60" s="110">
        <v>82000</v>
      </c>
      <c r="F60" s="84"/>
      <c r="G60" s="73"/>
      <c r="H60" s="74"/>
      <c r="I60" s="72"/>
      <c r="J60" s="71"/>
      <c r="K60" s="72"/>
      <c r="L60" s="75" t="s">
        <v>192</v>
      </c>
    </row>
    <row r="61" spans="1:14" ht="29.25" customHeight="1">
      <c r="A61" s="96"/>
      <c r="B61" s="44">
        <v>8</v>
      </c>
      <c r="C61" s="88" t="s">
        <v>180</v>
      </c>
      <c r="D61" s="46"/>
      <c r="E61" s="110">
        <v>40075.86</v>
      </c>
      <c r="F61" s="84"/>
      <c r="G61" s="73"/>
      <c r="H61" s="74"/>
      <c r="I61" s="72"/>
      <c r="J61" s="71"/>
      <c r="K61" s="72"/>
      <c r="L61" s="75" t="s">
        <v>168</v>
      </c>
    </row>
    <row r="62" spans="1:14" ht="29.25" customHeight="1">
      <c r="A62" s="96"/>
      <c r="B62" s="44">
        <v>9</v>
      </c>
      <c r="C62" s="88" t="s">
        <v>180</v>
      </c>
      <c r="D62" s="46"/>
      <c r="E62" s="110">
        <v>23584.39</v>
      </c>
      <c r="F62" s="84"/>
      <c r="G62" s="73"/>
      <c r="H62" s="74"/>
      <c r="I62" s="72"/>
      <c r="J62" s="71"/>
      <c r="K62" s="72"/>
      <c r="L62" s="75" t="s">
        <v>249</v>
      </c>
    </row>
    <row r="63" spans="1:14" ht="29.25" customHeight="1">
      <c r="A63" s="96"/>
      <c r="B63" s="44">
        <v>10</v>
      </c>
      <c r="C63" s="88" t="s">
        <v>250</v>
      </c>
      <c r="D63" s="46"/>
      <c r="E63" s="110">
        <v>494412</v>
      </c>
      <c r="F63" s="84"/>
      <c r="G63" s="73"/>
      <c r="H63" s="74"/>
      <c r="I63" s="72"/>
      <c r="J63" s="71"/>
      <c r="K63" s="72"/>
      <c r="L63" s="75" t="s">
        <v>249</v>
      </c>
    </row>
    <row r="64" spans="1:14" s="77" customFormat="1" ht="15" customHeight="1">
      <c r="A64" s="96"/>
      <c r="B64" s="206" t="s">
        <v>14</v>
      </c>
      <c r="C64" s="206"/>
      <c r="D64" s="206"/>
      <c r="E64" s="79"/>
      <c r="F64" s="79"/>
      <c r="G64" s="79">
        <f>SUM(E59:E63,G54:G58)</f>
        <v>17811511.75</v>
      </c>
      <c r="H64" s="128"/>
      <c r="I64" s="81"/>
      <c r="J64" s="82"/>
      <c r="K64" s="81"/>
      <c r="L64" s="83"/>
      <c r="M64" s="78"/>
      <c r="N64" s="78"/>
    </row>
    <row r="65" spans="1:12">
      <c r="B65" s="36"/>
      <c r="C65" s="36"/>
      <c r="D65" s="36"/>
      <c r="E65" s="37"/>
      <c r="F65" s="37"/>
      <c r="G65" s="38"/>
      <c r="H65" s="50"/>
      <c r="I65" s="39"/>
      <c r="J65" s="40"/>
      <c r="K65" s="39"/>
      <c r="L65" s="41"/>
    </row>
    <row r="67" spans="1:12" ht="15" customHeight="1">
      <c r="A67" s="212"/>
      <c r="B67" s="67"/>
    </row>
    <row r="68" spans="1:12">
      <c r="A68" s="212"/>
      <c r="B68" s="67"/>
      <c r="G68" s="32"/>
    </row>
    <row r="69" spans="1:12">
      <c r="A69" s="212"/>
      <c r="B69" s="67"/>
    </row>
    <row r="70" spans="1:12">
      <c r="A70" s="67"/>
      <c r="B70" s="67"/>
    </row>
    <row r="90" ht="14.25" customHeight="1"/>
    <row r="98" spans="1:2">
      <c r="B98" s="68"/>
    </row>
    <row r="110" spans="1:2">
      <c r="A110" s="211"/>
    </row>
    <row r="111" spans="1:2">
      <c r="A111" s="211"/>
    </row>
    <row r="112" spans="1:2">
      <c r="A112" s="211"/>
    </row>
    <row r="113" spans="1:1">
      <c r="A113" s="211"/>
    </row>
    <row r="114" spans="1:1">
      <c r="A114" s="211"/>
    </row>
  </sheetData>
  <mergeCells count="16">
    <mergeCell ref="A110:A114"/>
    <mergeCell ref="B52:D52"/>
    <mergeCell ref="C53:I53"/>
    <mergeCell ref="C50:I50"/>
    <mergeCell ref="B64:D64"/>
    <mergeCell ref="A67:A69"/>
    <mergeCell ref="K1:L1"/>
    <mergeCell ref="K2:L2"/>
    <mergeCell ref="B3:L3"/>
    <mergeCell ref="C5:I5"/>
    <mergeCell ref="B18:D18"/>
    <mergeCell ref="C19:I19"/>
    <mergeCell ref="A31:A32"/>
    <mergeCell ref="B43:D43"/>
    <mergeCell ref="C44:I44"/>
    <mergeCell ref="B49:D49"/>
  </mergeCells>
  <phoneticPr fontId="0" type="noConversion"/>
  <printOptions horizontalCentered="1"/>
  <pageMargins left="0.23622047244094491" right="0.23622047244094491" top="0.94488188976377963" bottom="0.74803149606299213" header="0.31496062992125984" footer="0.31496062992125984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90"/>
  <sheetViews>
    <sheetView topLeftCell="A70" zoomScaleNormal="100" zoomScaleSheetLayoutView="100" workbookViewId="0">
      <selection activeCell="D90" sqref="D90"/>
    </sheetView>
  </sheetViews>
  <sheetFormatPr defaultRowHeight="12.75"/>
  <cols>
    <col min="1" max="1" width="5" style="11" customWidth="1"/>
    <col min="2" max="2" width="48.42578125" style="12" customWidth="1"/>
    <col min="3" max="3" width="17.140625" style="11" customWidth="1"/>
    <col min="4" max="4" width="19.85546875" style="14" customWidth="1"/>
    <col min="5" max="5" width="24.42578125" style="9" customWidth="1"/>
    <col min="6" max="6" width="9.140625" style="9"/>
    <col min="7" max="7" width="13.85546875" style="9" bestFit="1" customWidth="1"/>
    <col min="8" max="16384" width="9.140625" style="9"/>
  </cols>
  <sheetData>
    <row r="1" spans="1:9">
      <c r="A1" s="16"/>
      <c r="D1" s="13" t="s">
        <v>21</v>
      </c>
    </row>
    <row r="2" spans="1:9">
      <c r="A2" s="16"/>
      <c r="D2" s="13" t="s">
        <v>22</v>
      </c>
    </row>
    <row r="3" spans="1:9">
      <c r="A3" s="16"/>
      <c r="D3" s="13"/>
    </row>
    <row r="4" spans="1:9" ht="25.5">
      <c r="A4" s="69" t="s">
        <v>0</v>
      </c>
      <c r="B4" s="15" t="s">
        <v>3</v>
      </c>
      <c r="C4" s="90" t="s">
        <v>4</v>
      </c>
      <c r="D4" s="64" t="s">
        <v>2</v>
      </c>
    </row>
    <row r="5" spans="1:9" ht="12.75" customHeight="1">
      <c r="A5" s="213" t="s">
        <v>49</v>
      </c>
      <c r="B5" s="213"/>
      <c r="C5" s="213"/>
      <c r="D5" s="213"/>
    </row>
    <row r="6" spans="1:9" s="42" customFormat="1">
      <c r="A6" s="53">
        <v>1</v>
      </c>
      <c r="B6" s="91" t="s">
        <v>65</v>
      </c>
      <c r="C6" s="92">
        <v>2013</v>
      </c>
      <c r="D6" s="55">
        <v>639.6</v>
      </c>
    </row>
    <row r="7" spans="1:9" s="42" customFormat="1">
      <c r="A7" s="53">
        <v>2</v>
      </c>
      <c r="B7" s="91" t="s">
        <v>66</v>
      </c>
      <c r="C7" s="92">
        <v>2012</v>
      </c>
      <c r="D7" s="55">
        <f>3*2952</f>
        <v>8856</v>
      </c>
    </row>
    <row r="8" spans="1:9" s="42" customFormat="1">
      <c r="A8" s="53">
        <v>3</v>
      </c>
      <c r="B8" s="91" t="s">
        <v>68</v>
      </c>
      <c r="C8" s="92">
        <v>2012</v>
      </c>
      <c r="D8" s="55">
        <f>2*1028</f>
        <v>2056</v>
      </c>
    </row>
    <row r="9" spans="1:9" s="42" customFormat="1">
      <c r="A9" s="53">
        <v>4</v>
      </c>
      <c r="B9" s="91" t="s">
        <v>194</v>
      </c>
      <c r="C9" s="92">
        <v>2012</v>
      </c>
      <c r="D9" s="55">
        <v>19138</v>
      </c>
    </row>
    <row r="10" spans="1:9" ht="13.5" customHeight="1">
      <c r="A10" s="53">
        <v>5</v>
      </c>
      <c r="B10" s="91" t="s">
        <v>197</v>
      </c>
      <c r="C10" s="92">
        <v>2012</v>
      </c>
      <c r="D10" s="55">
        <f>10*3296</f>
        <v>32960</v>
      </c>
      <c r="E10" s="10"/>
      <c r="F10" s="10"/>
      <c r="G10" s="10"/>
      <c r="H10" s="10"/>
      <c r="I10" s="10"/>
    </row>
    <row r="11" spans="1:9" ht="12.75" customHeight="1">
      <c r="A11" s="53">
        <v>6</v>
      </c>
      <c r="B11" s="54" t="s">
        <v>200</v>
      </c>
      <c r="C11" s="92">
        <v>2012</v>
      </c>
      <c r="D11" s="55">
        <f>5*5926</f>
        <v>29630</v>
      </c>
    </row>
    <row r="12" spans="1:9" s="24" customFormat="1">
      <c r="A12" s="53">
        <v>7</v>
      </c>
      <c r="B12" s="54" t="s">
        <v>196</v>
      </c>
      <c r="C12" s="92">
        <v>2012</v>
      </c>
      <c r="D12" s="55">
        <v>7717</v>
      </c>
    </row>
    <row r="13" spans="1:9" ht="12.75" customHeight="1">
      <c r="A13" s="53">
        <v>8</v>
      </c>
      <c r="B13" s="91" t="s">
        <v>198</v>
      </c>
      <c r="C13" s="92">
        <v>2012</v>
      </c>
      <c r="D13" s="55">
        <f>10*1007</f>
        <v>10070</v>
      </c>
    </row>
    <row r="14" spans="1:9" s="24" customFormat="1">
      <c r="A14" s="53">
        <v>9</v>
      </c>
      <c r="B14" s="93" t="s">
        <v>199</v>
      </c>
      <c r="C14" s="94">
        <v>2012</v>
      </c>
      <c r="D14" s="112">
        <f>2*5653</f>
        <v>11306</v>
      </c>
    </row>
    <row r="15" spans="1:9" ht="12.75" customHeight="1">
      <c r="A15" s="53">
        <v>10</v>
      </c>
      <c r="B15" s="113" t="s">
        <v>65</v>
      </c>
      <c r="C15" s="114">
        <v>2014</v>
      </c>
      <c r="D15" s="55">
        <v>599</v>
      </c>
    </row>
    <row r="16" spans="1:9" s="42" customFormat="1">
      <c r="A16" s="53">
        <v>11</v>
      </c>
      <c r="B16" s="113" t="s">
        <v>65</v>
      </c>
      <c r="C16" s="114">
        <v>2014</v>
      </c>
      <c r="D16" s="55">
        <v>368</v>
      </c>
    </row>
    <row r="17" spans="1:4" ht="12.75" customHeight="1">
      <c r="A17" s="53">
        <v>12</v>
      </c>
      <c r="B17" s="113" t="s">
        <v>65</v>
      </c>
      <c r="C17" s="114">
        <v>2015</v>
      </c>
      <c r="D17" s="55">
        <v>480</v>
      </c>
    </row>
    <row r="18" spans="1:4" s="24" customFormat="1">
      <c r="A18" s="53">
        <v>13</v>
      </c>
      <c r="B18" s="113" t="s">
        <v>65</v>
      </c>
      <c r="C18" s="114">
        <v>2015</v>
      </c>
      <c r="D18" s="55">
        <v>590</v>
      </c>
    </row>
    <row r="19" spans="1:4" s="24" customFormat="1">
      <c r="A19" s="53">
        <v>14</v>
      </c>
      <c r="B19" s="113" t="s">
        <v>254</v>
      </c>
      <c r="C19" s="114">
        <v>2015</v>
      </c>
      <c r="D19" s="55">
        <v>12880</v>
      </c>
    </row>
    <row r="20" spans="1:4" ht="12.75" customHeight="1">
      <c r="A20" s="53">
        <v>15</v>
      </c>
      <c r="B20" s="113" t="s">
        <v>255</v>
      </c>
      <c r="C20" s="114">
        <v>2015</v>
      </c>
      <c r="D20" s="55">
        <v>4235</v>
      </c>
    </row>
    <row r="21" spans="1:4" ht="12.75" customHeight="1">
      <c r="A21" s="53">
        <v>16</v>
      </c>
      <c r="B21" s="113" t="s">
        <v>261</v>
      </c>
      <c r="C21" s="114">
        <v>2016</v>
      </c>
      <c r="D21" s="55">
        <v>494</v>
      </c>
    </row>
    <row r="22" spans="1:4" s="42" customFormat="1">
      <c r="A22" s="214" t="s">
        <v>14</v>
      </c>
      <c r="B22" s="214"/>
      <c r="C22" s="214"/>
      <c r="D22" s="23">
        <f>SUM(D6:D21)</f>
        <v>142018.6</v>
      </c>
    </row>
    <row r="23" spans="1:4" ht="12.75" customHeight="1">
      <c r="A23" s="225" t="s">
        <v>70</v>
      </c>
      <c r="B23" s="226"/>
      <c r="C23" s="226"/>
      <c r="D23" s="227"/>
    </row>
    <row r="24" spans="1:4" ht="12.75" customHeight="1">
      <c r="A24" s="70">
        <v>1</v>
      </c>
      <c r="B24" s="52" t="s">
        <v>47</v>
      </c>
      <c r="C24" s="89"/>
      <c r="D24" s="56"/>
    </row>
    <row r="25" spans="1:4">
      <c r="A25" s="228" t="s">
        <v>14</v>
      </c>
      <c r="B25" s="228"/>
      <c r="C25" s="228"/>
      <c r="D25" s="23">
        <f>SUM(D24:D24)</f>
        <v>0</v>
      </c>
    </row>
    <row r="26" spans="1:4" ht="12.75" customHeight="1">
      <c r="A26" s="221" t="s">
        <v>138</v>
      </c>
      <c r="B26" s="221"/>
      <c r="C26" s="221"/>
      <c r="D26" s="221"/>
    </row>
    <row r="27" spans="1:4">
      <c r="A27" s="147">
        <v>1</v>
      </c>
      <c r="B27" s="148" t="s">
        <v>149</v>
      </c>
      <c r="C27" s="149">
        <v>2013</v>
      </c>
      <c r="D27" s="150">
        <v>18000</v>
      </c>
    </row>
    <row r="28" spans="1:4" ht="12.75" customHeight="1">
      <c r="A28" s="147">
        <v>2</v>
      </c>
      <c r="B28" s="148" t="s">
        <v>290</v>
      </c>
      <c r="C28" s="149">
        <v>2015</v>
      </c>
      <c r="D28" s="150">
        <v>2499</v>
      </c>
    </row>
    <row r="29" spans="1:4">
      <c r="A29" s="147">
        <v>3</v>
      </c>
      <c r="B29" s="148" t="s">
        <v>256</v>
      </c>
      <c r="C29" s="149">
        <v>2015</v>
      </c>
      <c r="D29" s="150">
        <v>1665</v>
      </c>
    </row>
    <row r="30" spans="1:4">
      <c r="A30" s="147">
        <v>4</v>
      </c>
      <c r="B30" s="148" t="s">
        <v>148</v>
      </c>
      <c r="C30" s="149">
        <v>2016</v>
      </c>
      <c r="D30" s="150">
        <v>2252</v>
      </c>
    </row>
    <row r="31" spans="1:4">
      <c r="A31" s="147">
        <v>5</v>
      </c>
      <c r="B31" s="148" t="s">
        <v>291</v>
      </c>
      <c r="C31" s="149">
        <v>2016</v>
      </c>
      <c r="D31" s="150">
        <v>872</v>
      </c>
    </row>
    <row r="32" spans="1:4">
      <c r="A32" s="147">
        <v>6</v>
      </c>
      <c r="B32" s="148" t="s">
        <v>292</v>
      </c>
      <c r="C32" s="149">
        <v>2016</v>
      </c>
      <c r="D32" s="150">
        <v>1256</v>
      </c>
    </row>
    <row r="33" spans="1:4" ht="12.75" customHeight="1">
      <c r="A33" s="222" t="s">
        <v>14</v>
      </c>
      <c r="B33" s="223"/>
      <c r="C33" s="224"/>
      <c r="D33" s="23">
        <f>SUM(D27:D32)</f>
        <v>26544</v>
      </c>
    </row>
    <row r="34" spans="1:4">
      <c r="A34" s="225" t="s">
        <v>151</v>
      </c>
      <c r="B34" s="226"/>
      <c r="C34" s="226"/>
      <c r="D34" s="227"/>
    </row>
    <row r="35" spans="1:4" ht="12.75" customHeight="1">
      <c r="A35" s="179">
        <v>1</v>
      </c>
      <c r="B35" s="184" t="s">
        <v>297</v>
      </c>
      <c r="C35" s="185">
        <v>2014</v>
      </c>
      <c r="D35" s="186">
        <v>399.99</v>
      </c>
    </row>
    <row r="36" spans="1:4">
      <c r="A36" s="179">
        <v>2</v>
      </c>
      <c r="B36" s="181" t="s">
        <v>296</v>
      </c>
      <c r="C36" s="182">
        <v>2012</v>
      </c>
      <c r="D36" s="183">
        <v>1949</v>
      </c>
    </row>
    <row r="37" spans="1:4" ht="12.75" customHeight="1">
      <c r="A37" s="179">
        <v>3</v>
      </c>
      <c r="B37" s="178" t="s">
        <v>297</v>
      </c>
      <c r="C37" s="179">
        <v>2014</v>
      </c>
      <c r="D37" s="180">
        <v>400</v>
      </c>
    </row>
    <row r="38" spans="1:4" ht="12.75" customHeight="1">
      <c r="A38" s="179">
        <v>4</v>
      </c>
      <c r="B38" s="178" t="s">
        <v>298</v>
      </c>
      <c r="C38" s="179">
        <v>2013</v>
      </c>
      <c r="D38" s="180">
        <v>440</v>
      </c>
    </row>
    <row r="39" spans="1:4">
      <c r="A39" s="179">
        <v>5</v>
      </c>
      <c r="B39" s="178" t="s">
        <v>257</v>
      </c>
      <c r="C39" s="179">
        <v>2014</v>
      </c>
      <c r="D39" s="180">
        <v>2420</v>
      </c>
    </row>
    <row r="40" spans="1:4" ht="12.75" customHeight="1">
      <c r="A40" s="179">
        <v>6</v>
      </c>
      <c r="B40" s="178" t="s">
        <v>257</v>
      </c>
      <c r="C40" s="179">
        <v>2014</v>
      </c>
      <c r="D40" s="180">
        <v>2420</v>
      </c>
    </row>
    <row r="41" spans="1:4">
      <c r="A41" s="179">
        <v>7</v>
      </c>
      <c r="B41" s="178" t="s">
        <v>299</v>
      </c>
      <c r="C41" s="179">
        <v>2015</v>
      </c>
      <c r="D41" s="180">
        <v>2287.8000000000002</v>
      </c>
    </row>
    <row r="42" spans="1:4">
      <c r="A42" s="179">
        <v>8</v>
      </c>
      <c r="B42" s="178" t="s">
        <v>258</v>
      </c>
      <c r="C42" s="179">
        <v>2015</v>
      </c>
      <c r="D42" s="180">
        <v>2099</v>
      </c>
    </row>
    <row r="43" spans="1:4">
      <c r="A43" s="179">
        <v>9</v>
      </c>
      <c r="B43" s="178" t="s">
        <v>299</v>
      </c>
      <c r="C43" s="179">
        <v>2016</v>
      </c>
      <c r="D43" s="180">
        <v>2195.5500000000002</v>
      </c>
    </row>
    <row r="44" spans="1:4" ht="12.75" customHeight="1">
      <c r="A44" s="228" t="s">
        <v>14</v>
      </c>
      <c r="B44" s="228"/>
      <c r="C44" s="228"/>
      <c r="D44" s="23">
        <f>SUM(D35:D43)</f>
        <v>14611.34</v>
      </c>
    </row>
    <row r="45" spans="1:4">
      <c r="A45" s="225" t="s">
        <v>157</v>
      </c>
      <c r="B45" s="226"/>
      <c r="C45" s="226"/>
      <c r="D45" s="227"/>
    </row>
    <row r="46" spans="1:4" ht="12.75" customHeight="1">
      <c r="A46" s="70">
        <v>1</v>
      </c>
      <c r="B46" s="52" t="s">
        <v>147</v>
      </c>
      <c r="C46" s="89">
        <v>2011</v>
      </c>
      <c r="D46" s="56">
        <v>959</v>
      </c>
    </row>
    <row r="47" spans="1:4" ht="12.75" customHeight="1">
      <c r="A47" s="70">
        <v>2</v>
      </c>
      <c r="B47" s="52" t="s">
        <v>147</v>
      </c>
      <c r="C47" s="89">
        <v>2012</v>
      </c>
      <c r="D47" s="56">
        <v>397</v>
      </c>
    </row>
    <row r="48" spans="1:4">
      <c r="A48" s="70">
        <v>3</v>
      </c>
      <c r="B48" s="52" t="s">
        <v>147</v>
      </c>
      <c r="C48" s="89">
        <v>2012</v>
      </c>
      <c r="D48" s="56">
        <v>397</v>
      </c>
    </row>
    <row r="49" spans="1:4">
      <c r="A49" s="70">
        <v>4</v>
      </c>
      <c r="B49" s="52" t="s">
        <v>147</v>
      </c>
      <c r="C49" s="89">
        <v>2013</v>
      </c>
      <c r="D49" s="56">
        <v>390</v>
      </c>
    </row>
    <row r="50" spans="1:4" ht="12.75" customHeight="1">
      <c r="A50" s="70">
        <v>5</v>
      </c>
      <c r="B50" s="52" t="s">
        <v>173</v>
      </c>
      <c r="C50" s="89">
        <v>2013</v>
      </c>
      <c r="D50" s="56">
        <v>2829</v>
      </c>
    </row>
    <row r="51" spans="1:4" ht="12.75" customHeight="1">
      <c r="A51" s="70">
        <v>6</v>
      </c>
      <c r="B51" s="52" t="s">
        <v>174</v>
      </c>
      <c r="C51" s="89">
        <v>2012</v>
      </c>
      <c r="D51" s="56">
        <v>9990</v>
      </c>
    </row>
    <row r="52" spans="1:4">
      <c r="A52" s="70">
        <v>7</v>
      </c>
      <c r="B52" s="52" t="s">
        <v>174</v>
      </c>
      <c r="C52" s="89">
        <v>2013</v>
      </c>
      <c r="D52" s="56">
        <v>2952</v>
      </c>
    </row>
    <row r="53" spans="1:4" ht="12.75" customHeight="1">
      <c r="A53" s="70">
        <v>8</v>
      </c>
      <c r="B53" s="52" t="s">
        <v>154</v>
      </c>
      <c r="C53" s="89">
        <v>2013</v>
      </c>
      <c r="D53" s="56">
        <v>2890.5</v>
      </c>
    </row>
    <row r="54" spans="1:4">
      <c r="A54" s="70">
        <v>9</v>
      </c>
      <c r="B54" s="52" t="s">
        <v>251</v>
      </c>
      <c r="C54" s="89"/>
      <c r="D54" s="56">
        <v>49756</v>
      </c>
    </row>
    <row r="55" spans="1:4" ht="12.75" customHeight="1">
      <c r="A55" s="70">
        <v>10</v>
      </c>
      <c r="B55" s="52" t="s">
        <v>244</v>
      </c>
      <c r="C55" s="89">
        <v>2015</v>
      </c>
      <c r="D55" s="56">
        <v>700</v>
      </c>
    </row>
    <row r="56" spans="1:4" ht="12.75" customHeight="1">
      <c r="A56" s="70">
        <v>11</v>
      </c>
      <c r="B56" s="52" t="s">
        <v>293</v>
      </c>
      <c r="C56" s="89">
        <v>2016</v>
      </c>
      <c r="D56" s="56">
        <v>5988.99</v>
      </c>
    </row>
    <row r="57" spans="1:4" ht="12.75" customHeight="1">
      <c r="A57" s="70">
        <v>12</v>
      </c>
      <c r="B57" s="52" t="s">
        <v>174</v>
      </c>
      <c r="C57" s="89">
        <v>2016</v>
      </c>
      <c r="D57" s="56">
        <v>7447.99</v>
      </c>
    </row>
    <row r="58" spans="1:4" ht="12.75" customHeight="1">
      <c r="A58" s="70">
        <v>13</v>
      </c>
      <c r="B58" s="52" t="s">
        <v>294</v>
      </c>
      <c r="C58" s="89">
        <v>2015</v>
      </c>
      <c r="D58" s="56">
        <v>4679.72</v>
      </c>
    </row>
    <row r="59" spans="1:4" ht="12.75" customHeight="1">
      <c r="A59" s="222" t="s">
        <v>14</v>
      </c>
      <c r="B59" s="223"/>
      <c r="C59" s="224"/>
      <c r="D59" s="23">
        <f>SUM(D46:D58)</f>
        <v>89377.200000000012</v>
      </c>
    </row>
    <row r="60" spans="1:4">
      <c r="A60" s="16"/>
      <c r="D60" s="13"/>
    </row>
    <row r="61" spans="1:4" ht="12.75" customHeight="1">
      <c r="A61" s="16"/>
      <c r="D61" s="13" t="s">
        <v>26</v>
      </c>
    </row>
    <row r="62" spans="1:4" ht="12.75" customHeight="1">
      <c r="A62" s="16"/>
      <c r="D62" s="13"/>
    </row>
    <row r="63" spans="1:4" ht="25.5">
      <c r="A63" s="69" t="s">
        <v>0</v>
      </c>
      <c r="B63" s="15" t="s">
        <v>3</v>
      </c>
      <c r="C63" s="90" t="s">
        <v>4</v>
      </c>
      <c r="D63" s="64" t="s">
        <v>2</v>
      </c>
    </row>
    <row r="64" spans="1:4">
      <c r="A64" s="215" t="s">
        <v>49</v>
      </c>
      <c r="B64" s="216"/>
      <c r="C64" s="216"/>
      <c r="D64" s="217"/>
    </row>
    <row r="65" spans="1:4">
      <c r="A65" s="115">
        <v>1</v>
      </c>
      <c r="B65" s="116" t="s">
        <v>155</v>
      </c>
      <c r="C65" s="115">
        <v>2014</v>
      </c>
      <c r="D65" s="117">
        <v>2708</v>
      </c>
    </row>
    <row r="66" spans="1:4">
      <c r="A66" s="115">
        <v>2</v>
      </c>
      <c r="B66" s="116" t="s">
        <v>67</v>
      </c>
      <c r="C66" s="115">
        <v>2014</v>
      </c>
      <c r="D66" s="117">
        <v>2000</v>
      </c>
    </row>
    <row r="67" spans="1:4">
      <c r="A67" s="115">
        <v>3</v>
      </c>
      <c r="B67" s="116" t="s">
        <v>244</v>
      </c>
      <c r="C67" s="115">
        <v>2014</v>
      </c>
      <c r="D67" s="117">
        <v>469</v>
      </c>
    </row>
    <row r="68" spans="1:4">
      <c r="A68" s="53">
        <v>4</v>
      </c>
      <c r="B68" s="118" t="s">
        <v>195</v>
      </c>
      <c r="C68" s="119">
        <v>2012</v>
      </c>
      <c r="D68" s="120">
        <v>3961</v>
      </c>
    </row>
    <row r="69" spans="1:4">
      <c r="A69" s="218" t="s">
        <v>14</v>
      </c>
      <c r="B69" s="219"/>
      <c r="C69" s="220"/>
      <c r="D69" s="23">
        <f>SUM(D65:D68)</f>
        <v>9138</v>
      </c>
    </row>
    <row r="70" spans="1:4">
      <c r="A70" s="225" t="s">
        <v>70</v>
      </c>
      <c r="B70" s="226"/>
      <c r="C70" s="226"/>
      <c r="D70" s="227"/>
    </row>
    <row r="71" spans="1:4">
      <c r="A71" s="70">
        <v>1</v>
      </c>
      <c r="B71" s="52" t="s">
        <v>40</v>
      </c>
      <c r="C71" s="89"/>
      <c r="D71" s="56"/>
    </row>
    <row r="72" spans="1:4">
      <c r="A72" s="222" t="s">
        <v>14</v>
      </c>
      <c r="B72" s="223"/>
      <c r="C72" s="224"/>
      <c r="D72" s="23">
        <f>SUM(D71:D71)</f>
        <v>0</v>
      </c>
    </row>
    <row r="73" spans="1:4">
      <c r="A73" s="225" t="s">
        <v>138</v>
      </c>
      <c r="B73" s="226"/>
      <c r="C73" s="226"/>
      <c r="D73" s="227"/>
    </row>
    <row r="74" spans="1:4">
      <c r="A74" s="125">
        <v>1</v>
      </c>
      <c r="B74" s="52" t="s">
        <v>247</v>
      </c>
      <c r="C74" s="89">
        <v>2014</v>
      </c>
      <c r="D74" s="56">
        <v>1900</v>
      </c>
    </row>
    <row r="75" spans="1:4">
      <c r="A75" s="222" t="s">
        <v>14</v>
      </c>
      <c r="B75" s="223"/>
      <c r="C75" s="224"/>
      <c r="D75" s="23">
        <f>SUM(D74:D74)</f>
        <v>1900</v>
      </c>
    </row>
    <row r="76" spans="1:4">
      <c r="A76" s="225" t="s">
        <v>151</v>
      </c>
      <c r="B76" s="226"/>
      <c r="C76" s="226"/>
      <c r="D76" s="227"/>
    </row>
    <row r="77" spans="1:4">
      <c r="A77" s="70">
        <v>1</v>
      </c>
      <c r="B77" s="52" t="s">
        <v>155</v>
      </c>
      <c r="C77" s="89">
        <v>2014</v>
      </c>
      <c r="D77" s="56">
        <v>2300</v>
      </c>
    </row>
    <row r="78" spans="1:4">
      <c r="A78" s="70">
        <v>2</v>
      </c>
      <c r="B78" s="52" t="s">
        <v>247</v>
      </c>
      <c r="C78" s="89">
        <v>2013</v>
      </c>
      <c r="D78" s="56">
        <v>2455</v>
      </c>
    </row>
    <row r="79" spans="1:4">
      <c r="A79" s="70">
        <v>3</v>
      </c>
      <c r="B79" s="52" t="s">
        <v>295</v>
      </c>
      <c r="C79" s="89">
        <v>2012</v>
      </c>
      <c r="D79" s="56">
        <v>2300</v>
      </c>
    </row>
    <row r="80" spans="1:4">
      <c r="A80" s="70">
        <v>4</v>
      </c>
      <c r="B80" s="52" t="s">
        <v>295</v>
      </c>
      <c r="C80" s="89">
        <v>2012</v>
      </c>
      <c r="D80" s="56">
        <v>2290</v>
      </c>
    </row>
    <row r="81" spans="1:5">
      <c r="A81" s="222" t="s">
        <v>14</v>
      </c>
      <c r="B81" s="223"/>
      <c r="C81" s="224"/>
      <c r="D81" s="23">
        <f>SUM(D77:D80)</f>
        <v>9345</v>
      </c>
    </row>
    <row r="82" spans="1:5">
      <c r="A82" s="225" t="s">
        <v>157</v>
      </c>
      <c r="B82" s="226"/>
      <c r="C82" s="226"/>
      <c r="D82" s="227"/>
    </row>
    <row r="83" spans="1:5">
      <c r="A83" s="70">
        <v>1</v>
      </c>
      <c r="B83" s="52" t="s">
        <v>175</v>
      </c>
      <c r="C83" s="89">
        <v>2012</v>
      </c>
      <c r="D83" s="56">
        <v>732</v>
      </c>
    </row>
    <row r="84" spans="1:5">
      <c r="A84" s="70">
        <v>2</v>
      </c>
      <c r="B84" s="52" t="s">
        <v>175</v>
      </c>
      <c r="C84" s="89">
        <v>2013</v>
      </c>
      <c r="D84" s="56">
        <v>1153.99</v>
      </c>
    </row>
    <row r="85" spans="1:5">
      <c r="A85" s="70">
        <v>3</v>
      </c>
      <c r="B85" s="52" t="s">
        <v>177</v>
      </c>
      <c r="C85" s="89">
        <v>2013</v>
      </c>
      <c r="D85" s="56">
        <v>15990</v>
      </c>
    </row>
    <row r="86" spans="1:5">
      <c r="A86" s="70">
        <v>4</v>
      </c>
      <c r="B86" s="52" t="s">
        <v>178</v>
      </c>
      <c r="C86" s="89">
        <v>2013</v>
      </c>
      <c r="D86" s="56">
        <v>3241</v>
      </c>
    </row>
    <row r="87" spans="1:5">
      <c r="A87" s="70">
        <v>5</v>
      </c>
      <c r="B87" s="52" t="s">
        <v>176</v>
      </c>
      <c r="C87" s="89">
        <v>2013</v>
      </c>
      <c r="D87" s="56">
        <v>1722</v>
      </c>
    </row>
    <row r="88" spans="1:5">
      <c r="A88" s="127">
        <v>6</v>
      </c>
      <c r="B88" s="52" t="s">
        <v>252</v>
      </c>
      <c r="C88" s="126"/>
      <c r="D88" s="56">
        <v>7999.99</v>
      </c>
    </row>
    <row r="89" spans="1:5">
      <c r="A89" s="70">
        <v>7</v>
      </c>
      <c r="B89" s="52" t="s">
        <v>259</v>
      </c>
      <c r="C89" s="126">
        <v>2015</v>
      </c>
      <c r="D89" s="56">
        <v>7190</v>
      </c>
    </row>
    <row r="90" spans="1:5">
      <c r="A90" s="222" t="s">
        <v>14</v>
      </c>
      <c r="B90" s="223"/>
      <c r="C90" s="224"/>
      <c r="D90" s="23">
        <f>SUM(D83:D89)</f>
        <v>38028.980000000003</v>
      </c>
      <c r="E90" s="130"/>
    </row>
  </sheetData>
  <mergeCells count="20">
    <mergeCell ref="A81:C81"/>
    <mergeCell ref="A82:D82"/>
    <mergeCell ref="A90:C90"/>
    <mergeCell ref="A70:D70"/>
    <mergeCell ref="A72:C72"/>
    <mergeCell ref="A73:D73"/>
    <mergeCell ref="A75:C75"/>
    <mergeCell ref="A76:D76"/>
    <mergeCell ref="A5:D5"/>
    <mergeCell ref="A22:C22"/>
    <mergeCell ref="A64:D64"/>
    <mergeCell ref="A69:C69"/>
    <mergeCell ref="A26:D26"/>
    <mergeCell ref="A59:C59"/>
    <mergeCell ref="A23:D23"/>
    <mergeCell ref="A25:C25"/>
    <mergeCell ref="A34:D34"/>
    <mergeCell ref="A44:C44"/>
    <mergeCell ref="A33:C33"/>
    <mergeCell ref="A45:D45"/>
  </mergeCells>
  <phoneticPr fontId="0" type="noConversion"/>
  <printOptions horizontalCentered="1"/>
  <pageMargins left="0.43307086614173229" right="0.19685039370078741" top="0.39370078740157483" bottom="0.19685039370078741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U58"/>
  <sheetViews>
    <sheetView topLeftCell="L1" zoomScaleNormal="100" zoomScaleSheetLayoutView="90" workbookViewId="0">
      <pane ySplit="6" topLeftCell="A25" activePane="bottomLeft" state="frozen"/>
      <selection pane="bottomLeft" activeCell="S10" sqref="S10"/>
    </sheetView>
  </sheetViews>
  <sheetFormatPr defaultRowHeight="12.75"/>
  <cols>
    <col min="1" max="1" width="6.7109375" style="6" customWidth="1"/>
    <col min="2" max="2" width="18" style="8" customWidth="1"/>
    <col min="3" max="3" width="12.42578125" style="7" customWidth="1"/>
    <col min="4" max="4" width="22.28515625" style="6" customWidth="1"/>
    <col min="5" max="5" width="13.7109375" style="8" customWidth="1"/>
    <col min="6" max="6" width="19.85546875" style="6" customWidth="1"/>
    <col min="7" max="7" width="11.140625" style="6" customWidth="1"/>
    <col min="8" max="8" width="12.5703125" style="6" customWidth="1"/>
    <col min="9" max="9" width="13.140625" style="6" customWidth="1"/>
    <col min="10" max="10" width="12" style="6" customWidth="1"/>
    <col min="11" max="11" width="12.42578125" style="6" customWidth="1"/>
    <col min="12" max="12" width="10" style="6" customWidth="1"/>
    <col min="13" max="13" width="12.5703125" style="6" customWidth="1"/>
    <col min="14" max="14" width="13.28515625" style="33" customWidth="1"/>
    <col min="15" max="16" width="13" style="6" customWidth="1"/>
    <col min="17" max="17" width="11.7109375" style="6" customWidth="1"/>
    <col min="18" max="18" width="12.140625" style="6" customWidth="1"/>
    <col min="19" max="19" width="10" style="6" bestFit="1" customWidth="1"/>
    <col min="20" max="21" width="10.5703125" style="6" bestFit="1" customWidth="1"/>
    <col min="22" max="16384" width="9.140625" style="6"/>
  </cols>
  <sheetData>
    <row r="1" spans="1:255" s="2" customFormat="1">
      <c r="A1" s="1"/>
      <c r="B1" s="4"/>
      <c r="C1" s="3"/>
      <c r="E1" s="4"/>
      <c r="N1" s="33"/>
      <c r="R1" s="34" t="s">
        <v>16</v>
      </c>
    </row>
    <row r="2" spans="1:255" s="2" customFormat="1">
      <c r="A2" s="1"/>
      <c r="B2" s="4"/>
      <c r="C2" s="3"/>
      <c r="E2" s="4"/>
      <c r="N2" s="33"/>
    </row>
    <row r="3" spans="1:255" s="2" customFormat="1">
      <c r="A3" s="236" t="s">
        <v>13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255" s="2" customFormat="1" ht="12.75" customHeight="1">
      <c r="A4" s="230" t="s">
        <v>5</v>
      </c>
      <c r="B4" s="230" t="s">
        <v>6</v>
      </c>
      <c r="C4" s="230" t="s">
        <v>17</v>
      </c>
      <c r="D4" s="230" t="s">
        <v>7</v>
      </c>
      <c r="E4" s="230" t="s">
        <v>8</v>
      </c>
      <c r="F4" s="230" t="s">
        <v>20</v>
      </c>
      <c r="G4" s="230" t="s">
        <v>9</v>
      </c>
      <c r="H4" s="230" t="s">
        <v>27</v>
      </c>
      <c r="I4" s="230" t="s">
        <v>29</v>
      </c>
      <c r="J4" s="230" t="s">
        <v>28</v>
      </c>
      <c r="K4" s="230" t="s">
        <v>18</v>
      </c>
      <c r="L4" s="230" t="s">
        <v>19</v>
      </c>
      <c r="M4" s="231" t="s">
        <v>39</v>
      </c>
      <c r="N4" s="233" t="s">
        <v>42</v>
      </c>
      <c r="O4" s="230" t="s">
        <v>24</v>
      </c>
      <c r="P4" s="230"/>
      <c r="Q4" s="230" t="s">
        <v>25</v>
      </c>
      <c r="R4" s="230"/>
    </row>
    <row r="5" spans="1:255" s="2" customFormat="1" ht="20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2"/>
      <c r="N5" s="234"/>
      <c r="O5" s="230"/>
      <c r="P5" s="230"/>
      <c r="Q5" s="230"/>
      <c r="R5" s="230"/>
      <c r="S5" s="5"/>
      <c r="T5" s="5"/>
    </row>
    <row r="6" spans="1:255" s="2" customFormat="1" ht="25.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2"/>
      <c r="N6" s="234"/>
      <c r="O6" s="188" t="s">
        <v>10</v>
      </c>
      <c r="P6" s="188" t="s">
        <v>11</v>
      </c>
      <c r="Q6" s="188" t="s">
        <v>10</v>
      </c>
      <c r="R6" s="188" t="s">
        <v>11</v>
      </c>
      <c r="S6" s="5"/>
      <c r="T6" s="5"/>
    </row>
    <row r="7" spans="1:255" s="2" customFormat="1" ht="12.75" customHeight="1">
      <c r="A7" s="235" t="s">
        <v>49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5"/>
      <c r="T7" s="5"/>
    </row>
    <row r="8" spans="1:255" ht="45">
      <c r="A8" s="60">
        <v>1</v>
      </c>
      <c r="B8" s="60" t="s">
        <v>217</v>
      </c>
      <c r="C8" s="60" t="s">
        <v>218</v>
      </c>
      <c r="D8" s="59" t="s">
        <v>219</v>
      </c>
      <c r="E8" s="60" t="s">
        <v>220</v>
      </c>
      <c r="F8" s="60" t="s">
        <v>215</v>
      </c>
      <c r="G8" s="60">
        <v>6842</v>
      </c>
      <c r="H8" s="60"/>
      <c r="I8" s="60" t="s">
        <v>221</v>
      </c>
      <c r="J8" s="60"/>
      <c r="K8" s="60">
        <v>6</v>
      </c>
      <c r="L8" s="60">
        <v>1986</v>
      </c>
      <c r="M8" s="45"/>
      <c r="N8" s="60"/>
      <c r="O8" s="61" t="s">
        <v>308</v>
      </c>
      <c r="P8" s="61" t="s">
        <v>309</v>
      </c>
      <c r="Q8" s="61"/>
      <c r="R8" s="61"/>
    </row>
    <row r="9" spans="1:255" s="2" customFormat="1" ht="12.75" customHeight="1">
      <c r="A9" s="229" t="s">
        <v>226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5"/>
      <c r="T9" s="5"/>
    </row>
    <row r="10" spans="1:255" s="43" customFormat="1" ht="47.85" customHeight="1">
      <c r="A10" s="60">
        <v>2</v>
      </c>
      <c r="B10" s="60" t="s">
        <v>212</v>
      </c>
      <c r="C10" s="60">
        <v>308</v>
      </c>
      <c r="D10" s="59" t="s">
        <v>213</v>
      </c>
      <c r="E10" s="60" t="s">
        <v>214</v>
      </c>
      <c r="F10" s="60" t="s">
        <v>215</v>
      </c>
      <c r="G10" s="60">
        <v>2299</v>
      </c>
      <c r="H10" s="60"/>
      <c r="I10" s="60" t="s">
        <v>216</v>
      </c>
      <c r="J10" s="60"/>
      <c r="K10" s="60">
        <v>6</v>
      </c>
      <c r="L10" s="60">
        <v>1992</v>
      </c>
      <c r="M10" s="45"/>
      <c r="N10" s="60"/>
      <c r="O10" s="61" t="s">
        <v>262</v>
      </c>
      <c r="P10" s="61" t="s">
        <v>263</v>
      </c>
      <c r="Q10" s="61"/>
      <c r="R10" s="61"/>
      <c r="S10" s="62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ht="45">
      <c r="A11" s="60">
        <v>3</v>
      </c>
      <c r="B11" s="60" t="s">
        <v>212</v>
      </c>
      <c r="C11" s="60" t="s">
        <v>222</v>
      </c>
      <c r="D11" s="59" t="s">
        <v>223</v>
      </c>
      <c r="E11" s="60" t="s">
        <v>224</v>
      </c>
      <c r="F11" s="60" t="s">
        <v>215</v>
      </c>
      <c r="G11" s="60">
        <v>5638</v>
      </c>
      <c r="H11" s="60"/>
      <c r="I11" s="60" t="s">
        <v>225</v>
      </c>
      <c r="J11" s="60"/>
      <c r="K11" s="60">
        <v>9</v>
      </c>
      <c r="L11" s="60">
        <v>1976</v>
      </c>
      <c r="M11" s="45"/>
      <c r="N11" s="60"/>
      <c r="O11" s="61" t="s">
        <v>264</v>
      </c>
      <c r="P11" s="61" t="s">
        <v>265</v>
      </c>
      <c r="Q11" s="61"/>
      <c r="R11" s="61"/>
    </row>
    <row r="12" spans="1:255" s="2" customFormat="1" ht="12.75" customHeight="1">
      <c r="A12" s="229" t="s">
        <v>70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5"/>
      <c r="T12" s="5"/>
    </row>
    <row r="13" spans="1:255" s="43" customFormat="1" ht="57">
      <c r="A13" s="60">
        <v>1</v>
      </c>
      <c r="B13" s="60" t="s">
        <v>230</v>
      </c>
      <c r="C13" s="60" t="s">
        <v>229</v>
      </c>
      <c r="D13" s="59" t="s">
        <v>228</v>
      </c>
      <c r="E13" s="60" t="s">
        <v>114</v>
      </c>
      <c r="F13" s="60" t="s">
        <v>231</v>
      </c>
      <c r="G13" s="60"/>
      <c r="H13" s="60"/>
      <c r="I13" s="60" t="s">
        <v>125</v>
      </c>
      <c r="J13" s="60"/>
      <c r="K13" s="60">
        <v>3500</v>
      </c>
      <c r="L13" s="60">
        <v>1993</v>
      </c>
      <c r="M13" s="45"/>
      <c r="N13" s="60"/>
      <c r="O13" s="61" t="s">
        <v>266</v>
      </c>
      <c r="P13" s="61" t="s">
        <v>267</v>
      </c>
      <c r="Q13" s="61"/>
      <c r="R13" s="61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ht="45">
      <c r="A14" s="195">
        <v>2</v>
      </c>
      <c r="B14" s="195" t="s">
        <v>96</v>
      </c>
      <c r="C14" s="196">
        <v>5211</v>
      </c>
      <c r="D14" s="197" t="s">
        <v>181</v>
      </c>
      <c r="E14" s="198" t="s">
        <v>115</v>
      </c>
      <c r="F14" s="198" t="s">
        <v>124</v>
      </c>
      <c r="G14" s="198">
        <v>2696</v>
      </c>
      <c r="H14" s="198"/>
      <c r="I14" s="198" t="s">
        <v>126</v>
      </c>
      <c r="J14" s="198"/>
      <c r="K14" s="198">
        <v>2</v>
      </c>
      <c r="L14" s="198">
        <v>1994</v>
      </c>
      <c r="M14" s="199"/>
      <c r="N14" s="198"/>
      <c r="O14" s="200" t="s">
        <v>308</v>
      </c>
      <c r="P14" s="200" t="s">
        <v>309</v>
      </c>
      <c r="Q14" s="200"/>
      <c r="R14" s="200"/>
    </row>
    <row r="15" spans="1:255" ht="45">
      <c r="A15" s="57">
        <v>3</v>
      </c>
      <c r="B15" s="57" t="s">
        <v>96</v>
      </c>
      <c r="C15" s="58">
        <v>7711</v>
      </c>
      <c r="D15" s="59" t="s">
        <v>182</v>
      </c>
      <c r="E15" s="60" t="s">
        <v>116</v>
      </c>
      <c r="F15" s="60" t="s">
        <v>124</v>
      </c>
      <c r="G15" s="60">
        <v>3922</v>
      </c>
      <c r="H15" s="60"/>
      <c r="I15" s="60" t="s">
        <v>126</v>
      </c>
      <c r="J15" s="60"/>
      <c r="K15" s="60">
        <v>1</v>
      </c>
      <c r="L15" s="60">
        <v>1992</v>
      </c>
      <c r="M15" s="45"/>
      <c r="N15" s="60"/>
      <c r="O15" s="61" t="s">
        <v>308</v>
      </c>
      <c r="P15" s="61" t="s">
        <v>309</v>
      </c>
      <c r="Q15" s="61"/>
      <c r="R15" s="61"/>
    </row>
    <row r="16" spans="1:255" ht="45">
      <c r="A16" s="57">
        <v>4</v>
      </c>
      <c r="B16" s="57" t="s">
        <v>95</v>
      </c>
      <c r="C16" s="58" t="s">
        <v>102</v>
      </c>
      <c r="D16" s="59" t="s">
        <v>183</v>
      </c>
      <c r="E16" s="60" t="s">
        <v>117</v>
      </c>
      <c r="F16" s="60" t="s">
        <v>232</v>
      </c>
      <c r="G16" s="60"/>
      <c r="H16" s="60"/>
      <c r="I16" s="60" t="s">
        <v>127</v>
      </c>
      <c r="J16" s="60"/>
      <c r="K16" s="60">
        <v>4000</v>
      </c>
      <c r="L16" s="60">
        <v>1994</v>
      </c>
      <c r="M16" s="45"/>
      <c r="N16" s="60"/>
      <c r="O16" s="61" t="s">
        <v>308</v>
      </c>
      <c r="P16" s="61" t="s">
        <v>309</v>
      </c>
      <c r="Q16" s="61"/>
      <c r="R16" s="61"/>
    </row>
    <row r="17" spans="1:18" ht="45">
      <c r="A17" s="57">
        <v>5</v>
      </c>
      <c r="B17" s="57" t="s">
        <v>95</v>
      </c>
      <c r="C17" s="58" t="s">
        <v>103</v>
      </c>
      <c r="D17" s="59" t="s">
        <v>184</v>
      </c>
      <c r="E17" s="60" t="s">
        <v>118</v>
      </c>
      <c r="F17" s="60" t="s">
        <v>233</v>
      </c>
      <c r="G17" s="60"/>
      <c r="H17" s="60"/>
      <c r="I17" s="60" t="s">
        <v>128</v>
      </c>
      <c r="J17" s="60"/>
      <c r="K17" s="60">
        <v>7000</v>
      </c>
      <c r="L17" s="60">
        <v>1994</v>
      </c>
      <c r="M17" s="45"/>
      <c r="N17" s="60"/>
      <c r="O17" s="61" t="s">
        <v>308</v>
      </c>
      <c r="P17" s="61" t="s">
        <v>309</v>
      </c>
      <c r="Q17" s="61"/>
      <c r="R17" s="61"/>
    </row>
    <row r="18" spans="1:18" ht="57">
      <c r="A18" s="57">
        <v>6</v>
      </c>
      <c r="B18" s="57" t="s">
        <v>95</v>
      </c>
      <c r="C18" s="58" t="s">
        <v>234</v>
      </c>
      <c r="D18" s="59" t="s">
        <v>108</v>
      </c>
      <c r="E18" s="60" t="s">
        <v>119</v>
      </c>
      <c r="F18" s="60" t="s">
        <v>227</v>
      </c>
      <c r="G18" s="60"/>
      <c r="H18" s="60"/>
      <c r="I18" s="60" t="s">
        <v>125</v>
      </c>
      <c r="J18" s="60"/>
      <c r="K18" s="60">
        <v>3500</v>
      </c>
      <c r="L18" s="60">
        <v>1993</v>
      </c>
      <c r="M18" s="45"/>
      <c r="N18" s="60"/>
      <c r="O18" s="61" t="s">
        <v>308</v>
      </c>
      <c r="P18" s="61" t="s">
        <v>309</v>
      </c>
      <c r="Q18" s="61"/>
      <c r="R18" s="61"/>
    </row>
    <row r="19" spans="1:18" ht="45">
      <c r="A19" s="57">
        <v>7</v>
      </c>
      <c r="B19" s="57" t="s">
        <v>97</v>
      </c>
      <c r="C19" s="58" t="s">
        <v>104</v>
      </c>
      <c r="D19" s="59" t="s">
        <v>109</v>
      </c>
      <c r="E19" s="60" t="s">
        <v>120</v>
      </c>
      <c r="F19" s="60" t="s">
        <v>241</v>
      </c>
      <c r="G19" s="60"/>
      <c r="H19" s="60"/>
      <c r="I19" s="60" t="s">
        <v>129</v>
      </c>
      <c r="J19" s="60"/>
      <c r="K19" s="60">
        <v>740</v>
      </c>
      <c r="L19" s="60">
        <v>1994</v>
      </c>
      <c r="M19" s="45"/>
      <c r="N19" s="60"/>
      <c r="O19" s="61" t="s">
        <v>308</v>
      </c>
      <c r="P19" s="61" t="s">
        <v>309</v>
      </c>
      <c r="Q19" s="61"/>
      <c r="R19" s="61"/>
    </row>
    <row r="20" spans="1:18" ht="45">
      <c r="A20" s="57">
        <v>8</v>
      </c>
      <c r="B20" s="57" t="s">
        <v>98</v>
      </c>
      <c r="C20" s="58">
        <v>1142</v>
      </c>
      <c r="D20" s="59" t="s">
        <v>110</v>
      </c>
      <c r="E20" s="60" t="s">
        <v>121</v>
      </c>
      <c r="F20" s="60" t="s">
        <v>235</v>
      </c>
      <c r="G20" s="60">
        <v>6842</v>
      </c>
      <c r="H20" s="60"/>
      <c r="I20" s="60" t="s">
        <v>130</v>
      </c>
      <c r="J20" s="60"/>
      <c r="K20" s="60" t="s">
        <v>236</v>
      </c>
      <c r="L20" s="60">
        <v>1994</v>
      </c>
      <c r="M20" s="45"/>
      <c r="N20" s="60"/>
      <c r="O20" s="61" t="s">
        <v>308</v>
      </c>
      <c r="P20" s="61" t="s">
        <v>309</v>
      </c>
      <c r="Q20" s="61"/>
      <c r="R20" s="61"/>
    </row>
    <row r="21" spans="1:18" ht="45">
      <c r="A21" s="57">
        <v>9</v>
      </c>
      <c r="B21" s="57" t="s">
        <v>99</v>
      </c>
      <c r="C21" s="58" t="s">
        <v>105</v>
      </c>
      <c r="D21" s="59" t="s">
        <v>111</v>
      </c>
      <c r="E21" s="60" t="s">
        <v>122</v>
      </c>
      <c r="F21" s="60" t="s">
        <v>237</v>
      </c>
      <c r="G21" s="60">
        <v>5480</v>
      </c>
      <c r="H21" s="60"/>
      <c r="I21" s="60" t="s">
        <v>135</v>
      </c>
      <c r="J21" s="60"/>
      <c r="K21" s="60" t="s">
        <v>238</v>
      </c>
      <c r="L21" s="60">
        <v>1999</v>
      </c>
      <c r="M21" s="45"/>
      <c r="N21" s="60"/>
      <c r="O21" s="61" t="s">
        <v>306</v>
      </c>
      <c r="P21" s="61" t="s">
        <v>307</v>
      </c>
      <c r="Q21" s="61"/>
      <c r="R21" s="61"/>
    </row>
    <row r="22" spans="1:18" ht="45">
      <c r="A22" s="57">
        <v>10</v>
      </c>
      <c r="B22" s="57" t="s">
        <v>99</v>
      </c>
      <c r="C22" s="58" t="s">
        <v>106</v>
      </c>
      <c r="D22" s="59" t="s">
        <v>112</v>
      </c>
      <c r="E22" s="60"/>
      <c r="F22" s="60" t="s">
        <v>243</v>
      </c>
      <c r="G22" s="60">
        <v>9100</v>
      </c>
      <c r="H22" s="60"/>
      <c r="I22" s="60" t="s">
        <v>131</v>
      </c>
      <c r="J22" s="60"/>
      <c r="K22" s="60">
        <v>1</v>
      </c>
      <c r="L22" s="60">
        <v>2008</v>
      </c>
      <c r="M22" s="45"/>
      <c r="N22" s="60"/>
      <c r="O22" s="61" t="s">
        <v>268</v>
      </c>
      <c r="P22" s="61" t="s">
        <v>269</v>
      </c>
      <c r="Q22" s="61"/>
      <c r="R22" s="61"/>
    </row>
    <row r="23" spans="1:18" ht="60">
      <c r="A23" s="57">
        <v>11</v>
      </c>
      <c r="B23" s="57" t="s">
        <v>100</v>
      </c>
      <c r="C23" s="58" t="s">
        <v>239</v>
      </c>
      <c r="D23" s="59" t="s">
        <v>136</v>
      </c>
      <c r="E23" s="60" t="s">
        <v>270</v>
      </c>
      <c r="F23" s="60" t="s">
        <v>240</v>
      </c>
      <c r="G23" s="60">
        <v>1896</v>
      </c>
      <c r="H23" s="60"/>
      <c r="I23" s="60" t="s">
        <v>132</v>
      </c>
      <c r="J23" s="60"/>
      <c r="K23" s="60">
        <v>9</v>
      </c>
      <c r="L23" s="60">
        <v>1999</v>
      </c>
      <c r="M23" s="111"/>
      <c r="N23" s="191">
        <v>10500</v>
      </c>
      <c r="O23" s="61" t="s">
        <v>271</v>
      </c>
      <c r="P23" s="61" t="s">
        <v>272</v>
      </c>
      <c r="Q23" s="61" t="s">
        <v>271</v>
      </c>
      <c r="R23" s="61" t="s">
        <v>272</v>
      </c>
    </row>
    <row r="24" spans="1:18" ht="57">
      <c r="A24" s="57">
        <v>12</v>
      </c>
      <c r="B24" s="133" t="s">
        <v>101</v>
      </c>
      <c r="C24" s="134" t="s">
        <v>107</v>
      </c>
      <c r="D24" s="135" t="s">
        <v>113</v>
      </c>
      <c r="E24" s="136" t="s">
        <v>123</v>
      </c>
      <c r="F24" s="136" t="s">
        <v>227</v>
      </c>
      <c r="G24" s="136"/>
      <c r="H24" s="136"/>
      <c r="I24" s="136" t="s">
        <v>133</v>
      </c>
      <c r="J24" s="136"/>
      <c r="K24" s="136">
        <v>4500</v>
      </c>
      <c r="L24" s="136">
        <v>1996</v>
      </c>
      <c r="M24" s="105"/>
      <c r="N24" s="136"/>
      <c r="O24" s="137" t="s">
        <v>273</v>
      </c>
      <c r="P24" s="61" t="s">
        <v>274</v>
      </c>
      <c r="Q24" s="61"/>
      <c r="R24" s="61"/>
    </row>
    <row r="25" spans="1:18" ht="43.5" customHeight="1">
      <c r="A25" s="57">
        <v>13</v>
      </c>
      <c r="B25" s="138" t="s">
        <v>96</v>
      </c>
      <c r="C25" s="139" t="s">
        <v>275</v>
      </c>
      <c r="D25" s="140" t="s">
        <v>276</v>
      </c>
      <c r="E25" s="141" t="s">
        <v>277</v>
      </c>
      <c r="F25" s="141" t="s">
        <v>124</v>
      </c>
      <c r="G25" s="140">
        <v>2925</v>
      </c>
      <c r="H25" s="140"/>
      <c r="I25" s="140" t="s">
        <v>278</v>
      </c>
      <c r="J25" s="140"/>
      <c r="K25" s="140">
        <v>1</v>
      </c>
      <c r="L25" s="140">
        <v>2015</v>
      </c>
      <c r="M25" s="140"/>
      <c r="N25" s="142"/>
      <c r="O25" s="189" t="s">
        <v>300</v>
      </c>
      <c r="P25" s="189" t="s">
        <v>301</v>
      </c>
      <c r="Q25" s="140"/>
      <c r="R25" s="140"/>
    </row>
    <row r="26" spans="1:18" ht="63.75" customHeight="1">
      <c r="A26" s="57">
        <v>14</v>
      </c>
      <c r="B26" s="144" t="s">
        <v>279</v>
      </c>
      <c r="C26" s="145" t="s">
        <v>280</v>
      </c>
      <c r="D26" s="143" t="s">
        <v>281</v>
      </c>
      <c r="E26" s="144" t="s">
        <v>282</v>
      </c>
      <c r="F26" s="144" t="s">
        <v>283</v>
      </c>
      <c r="G26" s="143">
        <v>3200</v>
      </c>
      <c r="H26" s="143"/>
      <c r="I26" s="143"/>
      <c r="J26" s="143"/>
      <c r="K26" s="143" t="s">
        <v>284</v>
      </c>
      <c r="L26" s="143">
        <v>2000</v>
      </c>
      <c r="M26" s="143"/>
      <c r="N26" s="146"/>
      <c r="O26" s="190" t="s">
        <v>302</v>
      </c>
      <c r="P26" s="189" t="s">
        <v>303</v>
      </c>
      <c r="Q26" s="140"/>
      <c r="R26" s="140"/>
    </row>
    <row r="27" spans="1:18" ht="45.75" customHeight="1">
      <c r="A27" s="57">
        <v>15</v>
      </c>
      <c r="B27" s="141" t="s">
        <v>285</v>
      </c>
      <c r="C27" s="139" t="s">
        <v>286</v>
      </c>
      <c r="D27" s="140" t="s">
        <v>287</v>
      </c>
      <c r="E27" s="141" t="s">
        <v>288</v>
      </c>
      <c r="F27" s="141" t="s">
        <v>241</v>
      </c>
      <c r="G27" s="140">
        <v>5200</v>
      </c>
      <c r="H27" s="140"/>
      <c r="I27" s="140" t="s">
        <v>289</v>
      </c>
      <c r="J27" s="140"/>
      <c r="K27" s="140">
        <v>400</v>
      </c>
      <c r="L27" s="140">
        <v>2016</v>
      </c>
      <c r="M27" s="140"/>
      <c r="N27" s="142"/>
      <c r="O27" s="189" t="s">
        <v>304</v>
      </c>
      <c r="P27" s="189" t="s">
        <v>305</v>
      </c>
      <c r="Q27" s="140"/>
      <c r="R27" s="140"/>
    </row>
    <row r="52" spans="1:1" ht="12.75" customHeight="1"/>
    <row r="53" spans="1:1">
      <c r="A53" s="97"/>
    </row>
    <row r="54" spans="1:1" ht="12.75" customHeight="1">
      <c r="A54" s="97"/>
    </row>
    <row r="55" spans="1:1">
      <c r="A55" s="97"/>
    </row>
    <row r="56" spans="1:1">
      <c r="A56" s="97"/>
    </row>
    <row r="57" spans="1:1">
      <c r="A57" s="97"/>
    </row>
    <row r="58" spans="1:1">
      <c r="A58" s="97"/>
    </row>
  </sheetData>
  <mergeCells count="20">
    <mergeCell ref="A3:R3"/>
    <mergeCell ref="K4:K6"/>
    <mergeCell ref="L4:L6"/>
    <mergeCell ref="O4:P5"/>
    <mergeCell ref="Q4:R5"/>
    <mergeCell ref="B4:B6"/>
    <mergeCell ref="I4:I6"/>
    <mergeCell ref="G4:G6"/>
    <mergeCell ref="A4:A6"/>
    <mergeCell ref="H4:H6"/>
    <mergeCell ref="J4:J6"/>
    <mergeCell ref="D4:D6"/>
    <mergeCell ref="C4:C6"/>
    <mergeCell ref="E4:E6"/>
    <mergeCell ref="A12:R12"/>
    <mergeCell ref="F4:F6"/>
    <mergeCell ref="M4:M6"/>
    <mergeCell ref="N4:N6"/>
    <mergeCell ref="A7:R7"/>
    <mergeCell ref="A9:R9"/>
  </mergeCells>
  <phoneticPr fontId="0" type="noConversion"/>
  <pageMargins left="0.19685039370078741" right="0.27559055118110237" top="0.9055118110236221" bottom="0.35433070866141736" header="0.51181102362204722" footer="0.23622047244094491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zoomScaleSheetLayoutView="110" workbookViewId="0">
      <selection activeCell="D19" sqref="D19"/>
    </sheetView>
  </sheetViews>
  <sheetFormatPr defaultRowHeight="12.75"/>
  <cols>
    <col min="1" max="1" width="9.140625" customWidth="1"/>
    <col min="2" max="2" width="33.7109375" customWidth="1"/>
    <col min="3" max="3" width="22.85546875" customWidth="1"/>
    <col min="4" max="4" width="18.7109375" customWidth="1"/>
  </cols>
  <sheetData>
    <row r="1" spans="1:4">
      <c r="C1" s="237" t="s">
        <v>310</v>
      </c>
      <c r="D1" s="237"/>
    </row>
    <row r="3" spans="1:4" ht="41.25" customHeight="1">
      <c r="A3" s="17" t="s">
        <v>5</v>
      </c>
      <c r="B3" s="18" t="s">
        <v>30</v>
      </c>
      <c r="C3" s="19" t="s">
        <v>31</v>
      </c>
      <c r="D3" s="20" t="s">
        <v>32</v>
      </c>
    </row>
    <row r="4" spans="1:4" ht="30" customHeight="1">
      <c r="A4" s="95">
        <v>1</v>
      </c>
      <c r="B4" s="194" t="s">
        <v>48</v>
      </c>
      <c r="C4" s="192">
        <v>206496</v>
      </c>
      <c r="D4" s="192"/>
    </row>
    <row r="5" spans="1:4" ht="30" customHeight="1">
      <c r="A5" s="95">
        <v>2</v>
      </c>
      <c r="B5" s="194" t="s">
        <v>134</v>
      </c>
      <c r="C5" s="192">
        <v>2812590.03</v>
      </c>
      <c r="D5" s="192"/>
    </row>
    <row r="6" spans="1:4" ht="30" customHeight="1">
      <c r="A6" s="95">
        <v>3</v>
      </c>
      <c r="B6" s="194" t="s">
        <v>137</v>
      </c>
      <c r="C6" s="193">
        <v>20000</v>
      </c>
      <c r="D6" s="193">
        <v>137289</v>
      </c>
    </row>
    <row r="7" spans="1:4" ht="30" customHeight="1">
      <c r="A7" s="95">
        <v>4</v>
      </c>
      <c r="B7" s="194" t="s">
        <v>150</v>
      </c>
      <c r="C7" s="192">
        <f>23147.34+1113.93+2200+2788+2200+338.98</f>
        <v>31788.25</v>
      </c>
      <c r="D7" s="192"/>
    </row>
    <row r="8" spans="1:4" ht="30" customHeight="1">
      <c r="A8" s="95">
        <v>5</v>
      </c>
      <c r="B8" s="194" t="s">
        <v>156</v>
      </c>
      <c r="C8" s="192">
        <f>668611+47537.9+44250+3233.41+1880.03+4846.2+5276+7430.35+635+4679.72</f>
        <v>788379.61</v>
      </c>
      <c r="D8" s="192">
        <v>44163.67</v>
      </c>
    </row>
    <row r="9" spans="1:4" ht="29.25" customHeight="1">
      <c r="A9" s="21"/>
      <c r="B9" s="17" t="s">
        <v>14</v>
      </c>
      <c r="C9" s="22">
        <f>SUM(C4:C8)</f>
        <v>3859253.8899999997</v>
      </c>
      <c r="D9" s="22">
        <f>SUM(D4:D8)</f>
        <v>181452.66999999998</v>
      </c>
    </row>
    <row r="11" spans="1:4" ht="51" customHeight="1"/>
    <row r="13" spans="1:4">
      <c r="C13" s="129"/>
    </row>
    <row r="14" spans="1:4">
      <c r="C14" s="187"/>
    </row>
    <row r="15" spans="1:4">
      <c r="C15" s="129"/>
    </row>
    <row r="31" ht="40.5" customHeight="1"/>
  </sheetData>
  <mergeCells count="1">
    <mergeCell ref="C1:D1"/>
  </mergeCells>
  <pageMargins left="0.70866141732283472" right="0.70866141732283472" top="0.94488188976377963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budynki</vt:lpstr>
      <vt:lpstr>elektronika</vt:lpstr>
      <vt:lpstr>auta</vt:lpstr>
      <vt:lpstr>środki trwałe</vt:lpstr>
      <vt:lpstr>auta!Obszar_wydruku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Marcin</cp:lastModifiedBy>
  <cp:lastPrinted>2014-03-04T12:31:08Z</cp:lastPrinted>
  <dcterms:created xsi:type="dcterms:W3CDTF">2003-03-13T10:23:20Z</dcterms:created>
  <dcterms:modified xsi:type="dcterms:W3CDTF">2017-03-13T09:15:45Z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